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12" yWindow="600" windowWidth="21792" windowHeight="10788" activeTab="0"/>
  </bookViews>
  <sheets>
    <sheet name="Monthly Amortization" sheetId="1" r:id="rId1"/>
    <sheet name="Original Amortization Table" sheetId="2" r:id="rId2"/>
  </sheets>
  <definedNames>
    <definedName name="amortdata">'Original Amortization Table'!$B$4:$H$33</definedName>
    <definedName name="amortpage">'Original Amortization Table'!$A$1:$I$39</definedName>
    <definedName name="defaultfirstdate">'Monthly Amortization'!$N$10</definedName>
    <definedName name="f_finalpayperiod">'Monthly Amortization'!$M$14</definedName>
    <definedName name="f_tolerance">'Monthly Amortization'!$N$8</definedName>
    <definedName name="firstpaydate">'Monthly Amortization'!$D$10</definedName>
    <definedName name="inprin">'Monthly Amortization'!$D$7</definedName>
    <definedName name="inrate">'Monthly Amortization'!$D$9</definedName>
    <definedName name="intax">'Monthly Amortization'!$D$10</definedName>
    <definedName name="interm">'Monthly Amortization'!$D$8</definedName>
    <definedName name="mainpage">'Monthly Amortization'!$A$1:$I$615</definedName>
    <definedName name="payamt">'Monthly Amortization'!$D$11</definedName>
    <definedName name="totintnew">'Monthly Amortization'!$H$9</definedName>
    <definedName name="totintorig">'Monthly Amortization'!$G$9</definedName>
  </definedNames>
  <calcPr calcId="145621"/>
</workbook>
</file>

<file path=xl/comments1.xml><?xml version="1.0" encoding="utf-8"?>
<comments xmlns="http://schemas.openxmlformats.org/spreadsheetml/2006/main">
  <authors>
    <author>argocd</author>
  </authors>
  <commentList>
    <comment ref="G14" authorId="0">
      <text>
        <r>
          <rPr>
            <sz val="10"/>
            <color rgb="FF000000"/>
            <rFont val="Arial"/>
            <family val="2"/>
          </rPr>
          <t>Enter Additional Principal payments in this column to see how much interest you will save and how much the loan term can be shortened.</t>
        </r>
      </text>
    </comment>
  </commentList>
</comments>
</file>

<file path=xl/sharedStrings.xml><?xml version="1.0" encoding="utf-8"?>
<sst xmlns="http://schemas.openxmlformats.org/spreadsheetml/2006/main" count="40" uniqueCount="32">
  <si>
    <t>Annual Loan Amortization Schedule:</t>
  </si>
  <si>
    <t>Year</t>
  </si>
  <si>
    <t xml:space="preserve"> </t>
  </si>
  <si>
    <t>Annual Total Payments</t>
  </si>
  <si>
    <t>Annual Total Principal</t>
  </si>
  <si>
    <t>Annual Total Interest</t>
  </si>
  <si>
    <t>Cummulative Principal Paid</t>
  </si>
  <si>
    <t>Cumulative Interest Paid</t>
  </si>
  <si>
    <t>Principal Balance</t>
  </si>
  <si>
    <t>Created with:</t>
  </si>
  <si>
    <t>INPUTS:</t>
  </si>
  <si>
    <t>RESULTS:</t>
  </si>
  <si>
    <t>Original</t>
  </si>
  <si>
    <t>with add'l payments</t>
  </si>
  <si>
    <t>Loan Amount:</t>
  </si>
  <si>
    <t>Final Payment:</t>
  </si>
  <si>
    <t>tolerance</t>
  </si>
  <si>
    <t>Term (years):</t>
  </si>
  <si>
    <t>Loan Reduced By:</t>
  </si>
  <si>
    <t>Interest Rate:</t>
  </si>
  <si>
    <t>Total Interest Paid:</t>
  </si>
  <si>
    <t>DefaultFirstDate</t>
  </si>
  <si>
    <t>First Payment Date:</t>
  </si>
  <si>
    <t>Total Interest Saved:</t>
  </si>
  <si>
    <t>Monthly Payment:</t>
  </si>
  <si>
    <t>Monthly Amortization Schedule:</t>
  </si>
  <si>
    <t>Payment</t>
  </si>
  <si>
    <t>Date</t>
  </si>
  <si>
    <t>Payment Amount</t>
  </si>
  <si>
    <t>Interest Paid</t>
  </si>
  <si>
    <t>Principal Paid</t>
  </si>
  <si>
    <t>Additional Principal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</si>
</sst>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\-mmm\-yyyy"/>
    <numFmt numFmtId="165" formatCode="0.000%"/>
    <numFmt numFmtId="166" formatCode="\$#,##0.00;\(\$#,##0.00\)"/>
    <numFmt numFmtId="167" formatCode="m/d/yyyy\ h:mm:ss"/>
    <numFmt numFmtId="168" formatCode="#,##0.00;\(#,##0.00\)"/>
  </numFmts>
  <fonts count="25">
    <font>
      <sz val="10"/>
      <color rgb="FF000000"/>
      <name val="Arial"/>
      <family val="2"/>
    </font>
    <font>
      <sz val="10"/>
      <name val="Arial"/>
      <family val="2"/>
    </font>
    <font>
      <b/>
      <sz val="12"/>
      <color rgb="FF000000"/>
      <name val="Tahoma"/>
      <family val="2"/>
    </font>
    <font>
      <u val="single"/>
      <sz val="10"/>
      <color rgb="FF0000FF"/>
      <name val="Arial"/>
      <family val="2"/>
    </font>
    <font>
      <sz val="10"/>
      <color rgb="FF000000"/>
      <name val="Tahoma"/>
      <family val="2"/>
    </font>
    <font>
      <b/>
      <sz val="9"/>
      <color rgb="FFFFFFFF"/>
      <name val="Tahoma"/>
      <family val="2"/>
    </font>
    <font>
      <sz val="8"/>
      <name val="Arial"/>
      <family val="2"/>
    </font>
    <font>
      <sz val="14"/>
      <color rgb="FF000000"/>
      <name val="Tahoma"/>
      <family val="2"/>
    </font>
    <font>
      <b/>
      <i/>
      <sz val="12"/>
      <name val="Arial"/>
      <family val="2"/>
    </font>
    <font>
      <b/>
      <u val="single"/>
      <sz val="12"/>
      <color rgb="FF000000"/>
      <name val="Arial"/>
      <family val="2"/>
    </font>
    <font>
      <b/>
      <sz val="8"/>
      <name val="Arial"/>
      <family val="2"/>
    </font>
    <font>
      <b/>
      <sz val="10"/>
      <color rgb="FF000080"/>
      <name val="Tahoma"/>
      <family val="2"/>
    </font>
    <font>
      <b/>
      <sz val="12"/>
      <color rgb="FF000080"/>
      <name val="Tahoma"/>
      <family val="2"/>
    </font>
    <font>
      <sz val="10"/>
      <color rgb="FFFFFFFF"/>
      <name val="Arial"/>
      <family val="2"/>
    </font>
    <font>
      <b/>
      <sz val="10"/>
      <color rgb="FF000000"/>
      <name val="Tahoma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sz val="8"/>
      <color rgb="FF000000"/>
      <name val="Arial"/>
      <family val="2"/>
    </font>
    <font>
      <sz val="8"/>
      <color rgb="FFFFFFFF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u val="single"/>
      <sz val="8"/>
      <color rgb="FF0000FF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sz val="7"/>
      <color rgb="FF000000"/>
      <name val="Tahoma"/>
      <family val="2"/>
    </font>
  </fonts>
  <fills count="11">
    <fill>
      <patternFill/>
    </fill>
    <fill>
      <patternFill patternType="gray125"/>
    </fill>
    <fill>
      <patternFill patternType="solid">
        <fgColor rgb="FF000080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</border>
    <border>
      <left style="thin">
        <color rgb="FFFFFFFF"/>
      </left>
      <right/>
      <top style="thin">
        <color rgb="FFFFFFFF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/>
      <right/>
      <top/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/>
      <right/>
      <top style="hair">
        <color rgb="FF000000"/>
      </top>
      <bottom/>
    </border>
    <border>
      <left style="thin">
        <color rgb="FF000000"/>
      </left>
      <right style="hair">
        <color rgb="FF000000"/>
      </right>
      <top style="hair">
        <color rgb="FF000000"/>
      </top>
      <bottom/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 style="hair">
        <color rgb="FF000000"/>
      </left>
      <right style="thin">
        <color rgb="FF000000"/>
      </right>
      <top style="hair">
        <color rgb="FF000000"/>
      </top>
      <bottom/>
    </border>
    <border>
      <left/>
      <right/>
      <top style="hair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 style="thin">
        <color rgb="FF000000"/>
      </top>
      <bottom style="hair">
        <color rgb="FF000000"/>
      </bottom>
    </border>
    <border>
      <left/>
      <right/>
      <top style="thin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hair">
        <color rgb="FF000000"/>
      </left>
      <right/>
      <top style="hair">
        <color rgb="FF000000"/>
      </top>
      <bottom style="thin">
        <color rgb="FF000000"/>
      </bottom>
    </border>
    <border>
      <left/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/>
      <top style="hair">
        <color rgb="FF000000"/>
      </top>
      <bottom style="thin">
        <color rgb="FF000000"/>
      </bottom>
    </border>
    <border>
      <left/>
      <right style="hair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7"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5" fillId="2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5" fillId="2" borderId="4" xfId="0" applyFont="1" applyFill="1" applyBorder="1" applyAlignment="1">
      <alignment horizontal="center" wrapText="1"/>
    </xf>
    <xf numFmtId="0" fontId="6" fillId="0" borderId="3" xfId="0" applyFont="1" applyBorder="1" applyAlignment="1">
      <alignment/>
    </xf>
    <xf numFmtId="0" fontId="5" fillId="2" borderId="5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6" xfId="0" applyFont="1" applyBorder="1" applyAlignment="1">
      <alignment wrapText="1"/>
    </xf>
    <xf numFmtId="0" fontId="4" fillId="0" borderId="7" xfId="0" applyFont="1" applyBorder="1" applyAlignment="1">
      <alignment horizontal="center"/>
    </xf>
    <xf numFmtId="0" fontId="9" fillId="0" borderId="0" xfId="0" applyFont="1" applyAlignment="1">
      <alignment wrapText="1"/>
    </xf>
    <xf numFmtId="0" fontId="0" fillId="0" borderId="0" xfId="0" applyFont="1" applyAlignment="1">
      <alignment horizontal="center"/>
    </xf>
    <xf numFmtId="3" fontId="4" fillId="0" borderId="8" xfId="0" applyNumberFormat="1" applyFont="1" applyBorder="1" applyAlignment="1">
      <alignment/>
    </xf>
    <xf numFmtId="0" fontId="10" fillId="3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0" fillId="0" borderId="9" xfId="0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0" fontId="0" fillId="0" borderId="9" xfId="0" applyFont="1" applyBorder="1" applyAlignment="1">
      <alignment/>
    </xf>
    <xf numFmtId="0" fontId="0" fillId="0" borderId="6" xfId="0" applyFont="1" applyBorder="1" applyAlignment="1">
      <alignment/>
    </xf>
    <xf numFmtId="0" fontId="11" fillId="4" borderId="11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vertical="center"/>
    </xf>
    <xf numFmtId="3" fontId="4" fillId="0" borderId="13" xfId="0" applyNumberFormat="1" applyFont="1" applyBorder="1" applyAlignment="1">
      <alignment/>
    </xf>
    <xf numFmtId="0" fontId="11" fillId="4" borderId="14" xfId="0" applyFont="1" applyFill="1" applyBorder="1" applyAlignment="1">
      <alignment vertical="center"/>
    </xf>
    <xf numFmtId="0" fontId="1" fillId="0" borderId="15" xfId="0" applyFont="1" applyBorder="1" applyAlignment="1">
      <alignment wrapText="1"/>
    </xf>
    <xf numFmtId="0" fontId="12" fillId="5" borderId="11" xfId="0" applyFont="1" applyFill="1" applyBorder="1" applyAlignment="1">
      <alignment horizontal="right" vertical="center"/>
    </xf>
    <xf numFmtId="0" fontId="11" fillId="5" borderId="12" xfId="0" applyFont="1" applyFill="1" applyBorder="1" applyAlignment="1">
      <alignment vertical="center"/>
    </xf>
    <xf numFmtId="0" fontId="4" fillId="0" borderId="16" xfId="0" applyFont="1" applyBorder="1" applyAlignment="1">
      <alignment horizontal="center"/>
    </xf>
    <xf numFmtId="0" fontId="12" fillId="5" borderId="12" xfId="0" applyFont="1" applyFill="1" applyBorder="1" applyAlignment="1">
      <alignment horizontal="center" vertical="center"/>
    </xf>
    <xf numFmtId="3" fontId="4" fillId="0" borderId="17" xfId="0" applyNumberFormat="1" applyFont="1" applyBorder="1" applyAlignment="1">
      <alignment/>
    </xf>
    <xf numFmtId="0" fontId="12" fillId="5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13" fillId="0" borderId="0" xfId="0" applyFont="1" applyAlignment="1">
      <alignment wrapText="1"/>
    </xf>
    <xf numFmtId="4" fontId="2" fillId="4" borderId="13" xfId="0" applyNumberFormat="1" applyFont="1" applyFill="1" applyBorder="1" applyAlignment="1">
      <alignment horizontal="center" vertical="center"/>
    </xf>
    <xf numFmtId="3" fontId="4" fillId="0" borderId="18" xfId="0" applyNumberFormat="1" applyFont="1" applyBorder="1" applyAlignment="1">
      <alignment/>
    </xf>
    <xf numFmtId="164" fontId="15" fillId="6" borderId="8" xfId="0" applyNumberFormat="1" applyFont="1" applyFill="1" applyBorder="1" applyAlignment="1">
      <alignment horizontal="center"/>
    </xf>
    <xf numFmtId="0" fontId="15" fillId="6" borderId="13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2" fillId="4" borderId="18" xfId="0" applyFont="1" applyFill="1" applyBorder="1" applyAlignment="1">
      <alignment horizontal="center" vertical="center"/>
    </xf>
    <xf numFmtId="165" fontId="2" fillId="4" borderId="18" xfId="0" applyNumberFormat="1" applyFont="1" applyFill="1" applyBorder="1" applyAlignment="1">
      <alignment horizontal="center" vertical="center"/>
    </xf>
    <xf numFmtId="166" fontId="15" fillId="6" borderId="19" xfId="0" applyNumberFormat="1" applyFont="1" applyFill="1" applyBorder="1" applyAlignment="1">
      <alignment horizontal="center"/>
    </xf>
    <xf numFmtId="166" fontId="15" fillId="6" borderId="18" xfId="0" applyNumberFormat="1" applyFont="1" applyFill="1" applyBorder="1" applyAlignment="1">
      <alignment horizontal="center"/>
    </xf>
    <xf numFmtId="14" fontId="2" fillId="4" borderId="20" xfId="0" applyNumberFormat="1" applyFont="1" applyFill="1" applyBorder="1" applyAlignment="1">
      <alignment horizontal="center" vertical="center"/>
    </xf>
    <xf numFmtId="14" fontId="13" fillId="0" borderId="0" xfId="0" applyNumberFormat="1" applyFont="1" applyAlignment="1">
      <alignment/>
    </xf>
    <xf numFmtId="166" fontId="15" fillId="6" borderId="21" xfId="0" applyNumberFormat="1" applyFont="1" applyFill="1" applyBorder="1" applyAlignment="1">
      <alignment horizontal="center"/>
    </xf>
    <xf numFmtId="167" fontId="4" fillId="0" borderId="2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right"/>
    </xf>
    <xf numFmtId="0" fontId="17" fillId="0" borderId="0" xfId="0" applyFont="1" applyAlignment="1">
      <alignment horizontal="right"/>
    </xf>
    <xf numFmtId="166" fontId="17" fillId="0" borderId="0" xfId="0" applyNumberFormat="1" applyFont="1" applyAlignment="1">
      <alignment horizontal="center"/>
    </xf>
    <xf numFmtId="166" fontId="18" fillId="0" borderId="0" xfId="0" applyNumberFormat="1" applyFont="1" applyAlignment="1">
      <alignment horizontal="center"/>
    </xf>
    <xf numFmtId="0" fontId="19" fillId="0" borderId="12" xfId="0" applyFont="1" applyBorder="1" applyAlignment="1">
      <alignment horizontal="right"/>
    </xf>
    <xf numFmtId="168" fontId="17" fillId="0" borderId="12" xfId="0" applyNumberFormat="1" applyFont="1" applyBorder="1" applyAlignment="1">
      <alignment/>
    </xf>
    <xf numFmtId="167" fontId="20" fillId="0" borderId="9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right"/>
    </xf>
    <xf numFmtId="15" fontId="18" fillId="0" borderId="0" xfId="0" applyNumberFormat="1" applyFont="1" applyAlignment="1">
      <alignment horizontal="center"/>
    </xf>
    <xf numFmtId="0" fontId="15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2" fillId="6" borderId="23" xfId="0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23" fillId="0" borderId="7" xfId="0" applyFont="1" applyBorder="1" applyAlignment="1">
      <alignment horizontal="center"/>
    </xf>
    <xf numFmtId="14" fontId="23" fillId="0" borderId="8" xfId="0" applyNumberFormat="1" applyFont="1" applyBorder="1" applyAlignment="1">
      <alignment horizontal="center"/>
    </xf>
    <xf numFmtId="168" fontId="23" fillId="0" borderId="8" xfId="0" applyNumberFormat="1" applyFont="1" applyBorder="1" applyAlignment="1">
      <alignment/>
    </xf>
    <xf numFmtId="168" fontId="23" fillId="0" borderId="8" xfId="0" applyNumberFormat="1" applyFont="1" applyBorder="1" applyAlignment="1">
      <alignment horizontal="right"/>
    </xf>
    <xf numFmtId="168" fontId="23" fillId="6" borderId="8" xfId="0" applyNumberFormat="1" applyFont="1" applyFill="1" applyBorder="1" applyAlignment="1">
      <alignment horizontal="right"/>
    </xf>
    <xf numFmtId="168" fontId="23" fillId="0" borderId="13" xfId="0" applyNumberFormat="1" applyFont="1" applyBorder="1" applyAlignment="1">
      <alignment horizontal="right"/>
    </xf>
    <xf numFmtId="3" fontId="4" fillId="0" borderId="24" xfId="0" applyNumberFormat="1" applyFont="1" applyBorder="1" applyAlignment="1">
      <alignment/>
    </xf>
    <xf numFmtId="0" fontId="23" fillId="0" borderId="16" xfId="0" applyFont="1" applyBorder="1" applyAlignment="1">
      <alignment horizontal="center"/>
    </xf>
    <xf numFmtId="14" fontId="23" fillId="0" borderId="17" xfId="0" applyNumberFormat="1" applyFont="1" applyBorder="1" applyAlignment="1">
      <alignment horizontal="center"/>
    </xf>
    <xf numFmtId="168" fontId="23" fillId="0" borderId="17" xfId="0" applyNumberFormat="1" applyFont="1" applyBorder="1" applyAlignment="1">
      <alignment/>
    </xf>
    <xf numFmtId="168" fontId="23" fillId="0" borderId="17" xfId="0" applyNumberFormat="1" applyFont="1" applyBorder="1" applyAlignment="1">
      <alignment horizontal="right"/>
    </xf>
    <xf numFmtId="168" fontId="23" fillId="0" borderId="18" xfId="0" applyNumberFormat="1" applyFont="1" applyBorder="1" applyAlignment="1">
      <alignment horizontal="right"/>
    </xf>
    <xf numFmtId="168" fontId="23" fillId="6" borderId="17" xfId="0" applyNumberFormat="1" applyFont="1" applyFill="1" applyBorder="1" applyAlignment="1">
      <alignment horizontal="right"/>
    </xf>
    <xf numFmtId="0" fontId="6" fillId="0" borderId="0" xfId="0" applyFont="1" applyAlignment="1">
      <alignment wrapText="1"/>
    </xf>
    <xf numFmtId="0" fontId="4" fillId="0" borderId="25" xfId="0" applyFont="1" applyBorder="1" applyAlignment="1">
      <alignment horizontal="center"/>
    </xf>
    <xf numFmtId="3" fontId="4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0" fontId="4" fillId="7" borderId="3" xfId="0" applyFont="1" applyFill="1" applyBorder="1" applyAlignment="1">
      <alignment/>
    </xf>
    <xf numFmtId="0" fontId="4" fillId="7" borderId="26" xfId="0" applyFont="1" applyFill="1" applyBorder="1" applyAlignment="1">
      <alignment/>
    </xf>
    <xf numFmtId="0" fontId="23" fillId="0" borderId="27" xfId="0" applyFont="1" applyBorder="1" applyAlignment="1">
      <alignment horizontal="center"/>
    </xf>
    <xf numFmtId="168" fontId="23" fillId="0" borderId="28" xfId="0" applyNumberFormat="1" applyFont="1" applyBorder="1" applyAlignment="1">
      <alignment horizontal="right"/>
    </xf>
    <xf numFmtId="168" fontId="23" fillId="0" borderId="29" xfId="0" applyNumberFormat="1" applyFont="1" applyBorder="1" applyAlignment="1">
      <alignment horizontal="right"/>
    </xf>
    <xf numFmtId="0" fontId="17" fillId="0" borderId="27" xfId="0" applyFont="1" applyBorder="1" applyAlignment="1">
      <alignment horizontal="center"/>
    </xf>
    <xf numFmtId="14" fontId="17" fillId="0" borderId="17" xfId="0" applyNumberFormat="1" applyFont="1" applyBorder="1" applyAlignment="1">
      <alignment horizontal="center"/>
    </xf>
    <xf numFmtId="168" fontId="17" fillId="0" borderId="17" xfId="0" applyNumberFormat="1" applyFont="1" applyBorder="1" applyAlignment="1">
      <alignment/>
    </xf>
    <xf numFmtId="168" fontId="17" fillId="0" borderId="28" xfId="0" applyNumberFormat="1" applyFont="1" applyBorder="1" applyAlignment="1">
      <alignment horizontal="right"/>
    </xf>
    <xf numFmtId="168" fontId="17" fillId="8" borderId="28" xfId="0" applyNumberFormat="1" applyFont="1" applyFill="1" applyBorder="1" applyAlignment="1">
      <alignment horizontal="right"/>
    </xf>
    <xf numFmtId="168" fontId="17" fillId="0" borderId="29" xfId="0" applyNumberFormat="1" applyFont="1" applyBorder="1" applyAlignment="1">
      <alignment horizontal="right"/>
    </xf>
    <xf numFmtId="167" fontId="17" fillId="7" borderId="30" xfId="0" applyNumberFormat="1" applyFont="1" applyFill="1" applyBorder="1" applyAlignment="1">
      <alignment horizontal="center"/>
    </xf>
    <xf numFmtId="168" fontId="17" fillId="7" borderId="30" xfId="0" applyNumberFormat="1" applyFont="1" applyFill="1" applyBorder="1" applyAlignment="1">
      <alignment/>
    </xf>
    <xf numFmtId="168" fontId="17" fillId="7" borderId="9" xfId="0" applyNumberFormat="1" applyFont="1" applyFill="1" applyBorder="1" applyAlignment="1">
      <alignment/>
    </xf>
    <xf numFmtId="168" fontId="17" fillId="7" borderId="31" xfId="0" applyNumberFormat="1" applyFont="1" applyFill="1" applyBorder="1" applyAlignment="1">
      <alignment/>
    </xf>
    <xf numFmtId="168" fontId="17" fillId="7" borderId="32" xfId="0" applyNumberFormat="1" applyFont="1" applyFill="1" applyBorder="1" applyAlignment="1">
      <alignment/>
    </xf>
    <xf numFmtId="0" fontId="0" fillId="0" borderId="3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21" fillId="0" borderId="3" xfId="0" applyFont="1" applyBorder="1" applyAlignment="1">
      <alignment/>
    </xf>
    <xf numFmtId="0" fontId="15" fillId="0" borderId="15" xfId="0" applyFont="1" applyBorder="1" applyAlignment="1">
      <alignment horizontal="right"/>
    </xf>
    <xf numFmtId="0" fontId="0" fillId="0" borderId="0" xfId="0" applyFont="1" applyAlignment="1">
      <alignment wrapText="1"/>
    </xf>
    <xf numFmtId="0" fontId="14" fillId="0" borderId="33" xfId="0" applyFont="1" applyBorder="1" applyAlignment="1">
      <alignment horizontal="right"/>
    </xf>
    <xf numFmtId="0" fontId="1" fillId="0" borderId="34" xfId="0" applyFont="1" applyBorder="1" applyAlignment="1">
      <alignment wrapText="1"/>
    </xf>
    <xf numFmtId="0" fontId="8" fillId="0" borderId="0" xfId="0" applyFont="1" applyAlignment="1">
      <alignment horizontal="right" wrapText="1"/>
    </xf>
    <xf numFmtId="0" fontId="10" fillId="3" borderId="0" xfId="0" applyFont="1" applyFill="1" applyAlignment="1">
      <alignment horizontal="right" wrapText="1"/>
    </xf>
    <xf numFmtId="0" fontId="6" fillId="0" borderId="0" xfId="0" applyFont="1" applyAlignment="1">
      <alignment horizontal="right" wrapText="1"/>
    </xf>
    <xf numFmtId="0" fontId="14" fillId="0" borderId="35" xfId="0" applyFont="1" applyBorder="1" applyAlignment="1">
      <alignment horizontal="right"/>
    </xf>
    <xf numFmtId="0" fontId="1" fillId="0" borderId="36" xfId="0" applyFont="1" applyBorder="1" applyAlignment="1">
      <alignment wrapText="1"/>
    </xf>
    <xf numFmtId="0" fontId="15" fillId="6" borderId="34" xfId="0" applyFont="1" applyFill="1" applyBorder="1" applyAlignment="1">
      <alignment horizontal="center"/>
    </xf>
    <xf numFmtId="0" fontId="1" fillId="0" borderId="37" xfId="0" applyFont="1" applyBorder="1" applyAlignment="1">
      <alignment wrapText="1"/>
    </xf>
    <xf numFmtId="0" fontId="15" fillId="0" borderId="22" xfId="0" applyFont="1" applyBorder="1" applyAlignment="1">
      <alignment horizontal="right"/>
    </xf>
    <xf numFmtId="0" fontId="1" fillId="0" borderId="3" xfId="0" applyFont="1" applyBorder="1" applyAlignment="1">
      <alignment wrapText="1"/>
    </xf>
    <xf numFmtId="0" fontId="15" fillId="0" borderId="38" xfId="0" applyFont="1" applyBorder="1" applyAlignment="1">
      <alignment horizontal="right"/>
    </xf>
    <xf numFmtId="0" fontId="1" fillId="0" borderId="9" xfId="0" applyFont="1" applyBorder="1" applyAlignment="1">
      <alignment wrapText="1"/>
    </xf>
    <xf numFmtId="166" fontId="16" fillId="9" borderId="39" xfId="0" applyNumberFormat="1" applyFont="1" applyFill="1" applyBorder="1" applyAlignment="1">
      <alignment horizontal="center"/>
    </xf>
    <xf numFmtId="0" fontId="1" fillId="0" borderId="40" xfId="0" applyFont="1" applyBorder="1" applyAlignment="1">
      <alignment wrapText="1"/>
    </xf>
    <xf numFmtId="0" fontId="21" fillId="0" borderId="9" xfId="0" applyFont="1" applyBorder="1" applyAlignment="1">
      <alignment horizontal="right"/>
    </xf>
    <xf numFmtId="0" fontId="15" fillId="10" borderId="11" xfId="0" applyFont="1" applyFill="1" applyBorder="1" applyAlignment="1">
      <alignment horizontal="left"/>
    </xf>
    <xf numFmtId="0" fontId="1" fillId="0" borderId="12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4" fillId="0" borderId="41" xfId="0" applyFont="1" applyBorder="1" applyAlignment="1">
      <alignment horizontal="right"/>
    </xf>
    <xf numFmtId="0" fontId="1" fillId="0" borderId="30" xfId="0" applyFont="1" applyBorder="1" applyAlignment="1">
      <alignment wrapText="1"/>
    </xf>
    <xf numFmtId="0" fontId="14" fillId="0" borderId="11" xfId="0" applyFont="1" applyBorder="1" applyAlignment="1">
      <alignment horizontal="right"/>
    </xf>
    <xf numFmtId="0" fontId="1" fillId="0" borderId="42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N616"/>
  <sheetViews>
    <sheetView tabSelected="1" workbookViewId="0" topLeftCell="A4">
      <selection activeCell="G15" sqref="G15"/>
    </sheetView>
  </sheetViews>
  <sheetFormatPr defaultColWidth="14.421875" defaultRowHeight="12.75" customHeight="1"/>
  <cols>
    <col min="1" max="1" width="2.28125" style="0" customWidth="1"/>
    <col min="2" max="2" width="10.8515625" style="0" customWidth="1"/>
    <col min="3" max="3" width="13.8515625" style="0" customWidth="1"/>
    <col min="4" max="4" width="15.28125" style="0" customWidth="1"/>
    <col min="5" max="6" width="13.140625" style="0" customWidth="1"/>
    <col min="7" max="8" width="15.8515625" style="0" customWidth="1"/>
    <col min="9" max="9" width="2.28125" style="0" customWidth="1"/>
    <col min="10" max="13" width="8.7109375" style="0" customWidth="1"/>
    <col min="14" max="14" width="13.140625" style="0" customWidth="1"/>
    <col min="15" max="15" width="9.28125" style="0" customWidth="1"/>
  </cols>
  <sheetData>
    <row r="1" spans="1:9" ht="13.2">
      <c r="A1" s="1"/>
      <c r="B1" s="2"/>
      <c r="C1" s="4"/>
      <c r="D1" s="1"/>
      <c r="E1" s="1"/>
      <c r="F1" s="1"/>
      <c r="G1" s="6" t="s">
        <v>2</v>
      </c>
      <c r="H1" s="8" t="s">
        <v>2</v>
      </c>
      <c r="I1" s="1"/>
    </row>
    <row r="2" spans="1:9" ht="11.25" customHeight="1">
      <c r="A2" s="1"/>
      <c r="B2" s="10"/>
      <c r="F2" s="103" t="s">
        <v>9</v>
      </c>
      <c r="G2" s="100"/>
      <c r="H2" s="14" t="str">
        <f>HYPERLINK("http://docs.google.com","Google Docs")</f>
        <v>Google Docs</v>
      </c>
      <c r="I2" s="1"/>
    </row>
    <row r="3" spans="1:9" ht="13.2">
      <c r="A3" s="1"/>
      <c r="B3" s="15"/>
      <c r="F3" s="104" t="s">
        <v>2</v>
      </c>
      <c r="G3" s="100"/>
      <c r="H3" s="17" t="s">
        <v>2</v>
      </c>
      <c r="I3" s="1"/>
    </row>
    <row r="4" spans="1:9" ht="13.2">
      <c r="A4" s="1"/>
      <c r="B4" s="15"/>
      <c r="F4" s="105" t="s">
        <v>2</v>
      </c>
      <c r="G4" s="100"/>
      <c r="H4" s="18" t="s">
        <v>2</v>
      </c>
      <c r="I4" s="1"/>
    </row>
    <row r="5" spans="1:9" ht="13.2">
      <c r="A5" s="1"/>
      <c r="B5" s="19"/>
      <c r="C5" s="21"/>
      <c r="D5" s="21"/>
      <c r="E5" s="21"/>
      <c r="F5" s="21"/>
      <c r="G5" s="6" t="s">
        <v>2</v>
      </c>
      <c r="H5" s="8" t="s">
        <v>2</v>
      </c>
      <c r="I5" s="1"/>
    </row>
    <row r="6" spans="1:14" ht="30">
      <c r="A6" s="22"/>
      <c r="B6" s="23" t="s">
        <v>10</v>
      </c>
      <c r="C6" s="24"/>
      <c r="D6" s="26"/>
      <c r="E6" s="28" t="s">
        <v>11</v>
      </c>
      <c r="F6" s="29"/>
      <c r="G6" s="31" t="s">
        <v>12</v>
      </c>
      <c r="H6" s="33" t="s">
        <v>13</v>
      </c>
      <c r="I6" s="34"/>
      <c r="M6" s="35"/>
      <c r="N6" s="35"/>
    </row>
    <row r="7" spans="1:14" ht="15" customHeight="1">
      <c r="A7" s="22"/>
      <c r="B7" s="106" t="s">
        <v>14</v>
      </c>
      <c r="C7" s="107"/>
      <c r="D7" s="36">
        <v>100000</v>
      </c>
      <c r="E7" s="110" t="s">
        <v>15</v>
      </c>
      <c r="F7" s="111"/>
      <c r="G7" s="38">
        <f>EDATE(IF(firstpaydate&gt;0,firstpaydate,defaultfirstdate),interm*12-1)</f>
        <v>50618</v>
      </c>
      <c r="H7" s="39" t="str">
        <f>TEXT(M13,"dd-mmm-yyyy")</f>
        <v>01-Aug-2038</v>
      </c>
      <c r="I7" s="34"/>
      <c r="M7" s="35"/>
      <c r="N7" s="40" t="s">
        <v>16</v>
      </c>
    </row>
    <row r="8" spans="1:14" ht="15" customHeight="1">
      <c r="A8" s="22"/>
      <c r="B8" s="101" t="s">
        <v>17</v>
      </c>
      <c r="C8" s="102"/>
      <c r="D8" s="41">
        <v>20</v>
      </c>
      <c r="E8" s="99" t="s">
        <v>18</v>
      </c>
      <c r="F8" s="100"/>
      <c r="G8" s="108" t="str">
        <f>TEXT((interm*12)-f_finalpayperiod,"##0")&amp;" months"</f>
        <v>0 months</v>
      </c>
      <c r="H8" s="109"/>
      <c r="I8" s="34"/>
      <c r="M8" s="35"/>
      <c r="N8" s="40">
        <v>5E-06</v>
      </c>
    </row>
    <row r="9" spans="1:14" ht="15" customHeight="1">
      <c r="A9" s="22"/>
      <c r="B9" s="101" t="s">
        <v>19</v>
      </c>
      <c r="C9" s="102"/>
      <c r="D9" s="42">
        <v>0.04</v>
      </c>
      <c r="E9" s="99" t="s">
        <v>20</v>
      </c>
      <c r="F9" s="100"/>
      <c r="G9" s="43">
        <f>IF(OR(payamt=0,inrate=0),0,-CUMIPMT(inrate/12,interm*12,inprin,1,interm*12,0))</f>
        <v>45435.27903186048</v>
      </c>
      <c r="H9" s="44">
        <f>SUM(E15:E614)</f>
        <v>45435.2790318605</v>
      </c>
      <c r="I9" s="34"/>
      <c r="M9" s="35"/>
      <c r="N9" s="40" t="s">
        <v>21</v>
      </c>
    </row>
    <row r="10" spans="1:14" ht="15" customHeight="1">
      <c r="A10" s="22"/>
      <c r="B10" s="120" t="s">
        <v>22</v>
      </c>
      <c r="C10" s="121"/>
      <c r="D10" s="45">
        <v>43344</v>
      </c>
      <c r="E10" s="112" t="s">
        <v>23</v>
      </c>
      <c r="F10" s="113"/>
      <c r="G10" s="114" t="str">
        <f>IF(ABS(totintorig-totintnew)&lt;f_tolerance,"none yet",totintorig-totintnew)</f>
        <v>none yet</v>
      </c>
      <c r="H10" s="115"/>
      <c r="I10" s="34"/>
      <c r="M10" s="35"/>
      <c r="N10" s="46">
        <f ca="1">DATE(YEAR(TODAY()),MONTH(TODAY()),1)</f>
        <v>43313</v>
      </c>
    </row>
    <row r="11" spans="1:14" ht="15" customHeight="1">
      <c r="A11" s="22"/>
      <c r="B11" s="122" t="s">
        <v>24</v>
      </c>
      <c r="C11" s="123"/>
      <c r="D11" s="47">
        <f>IF('Monthly Amortization'!D8=0,0,-PMT('Monthly Amortization'!D9/12,'Monthly Amortization'!D8*12,'Monthly Amortization'!D7))</f>
        <v>605.9803292994187</v>
      </c>
      <c r="E11" s="48"/>
      <c r="F11" s="49"/>
      <c r="G11" s="50"/>
      <c r="H11" s="50"/>
      <c r="I11" s="51"/>
      <c r="J11" s="52"/>
      <c r="K11" s="52"/>
      <c r="L11" s="52"/>
      <c r="M11" s="53"/>
      <c r="N11" s="35"/>
    </row>
    <row r="12" spans="1:14" ht="13.2">
      <c r="A12" s="1"/>
      <c r="B12" s="54"/>
      <c r="C12" s="54"/>
      <c r="D12" s="55"/>
      <c r="E12" s="56"/>
      <c r="F12" s="21"/>
      <c r="G12" s="116"/>
      <c r="H12" s="113"/>
      <c r="I12" s="51"/>
      <c r="J12" s="52"/>
      <c r="K12" s="52"/>
      <c r="L12" s="52"/>
      <c r="M12" s="53"/>
      <c r="N12" s="35"/>
    </row>
    <row r="13" spans="1:14" ht="15" customHeight="1">
      <c r="A13" s="22"/>
      <c r="B13" s="117" t="s">
        <v>25</v>
      </c>
      <c r="C13" s="118"/>
      <c r="D13" s="118"/>
      <c r="E13" s="118"/>
      <c r="F13" s="118"/>
      <c r="G13" s="118"/>
      <c r="H13" s="119"/>
      <c r="I13" s="57"/>
      <c r="J13" s="52"/>
      <c r="K13" s="52"/>
      <c r="L13" s="52"/>
      <c r="M13" s="58">
        <f>SUMPRODUCT(M15:M615,C15:C615)</f>
        <v>50618</v>
      </c>
      <c r="N13" s="35"/>
    </row>
    <row r="14" spans="1:14" ht="33" customHeight="1">
      <c r="A14" s="22"/>
      <c r="B14" s="59" t="s">
        <v>26</v>
      </c>
      <c r="C14" s="59" t="s">
        <v>27</v>
      </c>
      <c r="D14" s="59" t="s">
        <v>28</v>
      </c>
      <c r="E14" s="59" t="s">
        <v>29</v>
      </c>
      <c r="F14" s="60" t="s">
        <v>30</v>
      </c>
      <c r="G14" s="61" t="s">
        <v>31</v>
      </c>
      <c r="H14" s="59" t="s">
        <v>8</v>
      </c>
      <c r="I14" s="34"/>
      <c r="M14" s="62">
        <f>SUMPRODUCT(M15:M615,B15:B615)</f>
        <v>240</v>
      </c>
      <c r="N14" s="35"/>
    </row>
    <row r="15" spans="1:14" ht="15">
      <c r="A15" s="22"/>
      <c r="B15" s="63">
        <v>1</v>
      </c>
      <c r="C15" s="64">
        <f>IF(firstpaydate&gt;0,firstpaydate,defaultfirstdate)</f>
        <v>43344</v>
      </c>
      <c r="D15" s="65">
        <f>payamt</f>
        <v>605.9803292994187</v>
      </c>
      <c r="E15" s="66">
        <f>inprin*(inrate/12)</f>
        <v>333.33333333333337</v>
      </c>
      <c r="F15" s="66">
        <f>D15-E15</f>
        <v>272.64699596608534</v>
      </c>
      <c r="G15" s="67">
        <v>0</v>
      </c>
      <c r="H15" s="68">
        <f>inprin-F15-G15</f>
        <v>99727.35300403391</v>
      </c>
      <c r="I15" s="34"/>
      <c r="M15" s="62">
        <f aca="true" t="shared" si="0" ref="M15:M78">IF(AND(D15&gt;f_tolerance,D16&lt;f_tolerance),1,0)</f>
        <v>0</v>
      </c>
      <c r="N15" s="35"/>
    </row>
    <row r="16" spans="1:14" ht="15">
      <c r="A16" s="22"/>
      <c r="B16" s="70">
        <f aca="true" t="shared" si="1" ref="B16:B79">IF(B15&lt;interm*12,B15+1,"")</f>
        <v>2</v>
      </c>
      <c r="C16" s="71">
        <f aca="true" t="shared" si="2" ref="C16:C614">IF(B16="","",EDATE(C15,1))</f>
        <v>43374</v>
      </c>
      <c r="D16" s="72">
        <f aca="true" t="shared" si="3" ref="D16:D79">IF(B16="",0,MIN(payamt,H15+E16))</f>
        <v>605.9803292994187</v>
      </c>
      <c r="E16" s="73">
        <f aca="true" t="shared" si="4" ref="E16:E79">IF(B16="","",H15*(inrate/12))</f>
        <v>332.42451001344637</v>
      </c>
      <c r="F16" s="73">
        <f aca="true" t="shared" si="5" ref="F16:F614">IF(B16="","",D16-E16)</f>
        <v>273.55581928597235</v>
      </c>
      <c r="G16" s="67">
        <v>0</v>
      </c>
      <c r="H16" s="74">
        <f aca="true" t="shared" si="6" ref="H16:H614">IF(B16="","",H15-F16-G16)</f>
        <v>99453.79718474793</v>
      </c>
      <c r="I16" s="34"/>
      <c r="M16" s="62">
        <f t="shared" si="0"/>
        <v>0</v>
      </c>
      <c r="N16" s="35"/>
    </row>
    <row r="17" spans="1:14" ht="15">
      <c r="A17" s="22"/>
      <c r="B17" s="70">
        <f t="shared" si="1"/>
        <v>3</v>
      </c>
      <c r="C17" s="71">
        <f t="shared" si="2"/>
        <v>43405</v>
      </c>
      <c r="D17" s="72">
        <f t="shared" si="3"/>
        <v>605.9803292994187</v>
      </c>
      <c r="E17" s="73">
        <f t="shared" si="4"/>
        <v>331.51265728249314</v>
      </c>
      <c r="F17" s="73">
        <f t="shared" si="5"/>
        <v>274.4676720169256</v>
      </c>
      <c r="G17" s="67">
        <v>0</v>
      </c>
      <c r="H17" s="74">
        <f t="shared" si="6"/>
        <v>99179.32951273101</v>
      </c>
      <c r="I17" s="34"/>
      <c r="K17" s="76"/>
      <c r="M17" s="62">
        <f t="shared" si="0"/>
        <v>0</v>
      </c>
      <c r="N17" s="35"/>
    </row>
    <row r="18" spans="1:14" ht="15">
      <c r="A18" s="22"/>
      <c r="B18" s="70">
        <f t="shared" si="1"/>
        <v>4</v>
      </c>
      <c r="C18" s="71">
        <f t="shared" si="2"/>
        <v>43435</v>
      </c>
      <c r="D18" s="72">
        <f t="shared" si="3"/>
        <v>605.9803292994187</v>
      </c>
      <c r="E18" s="73">
        <f t="shared" si="4"/>
        <v>330.5977650424367</v>
      </c>
      <c r="F18" s="73">
        <f t="shared" si="5"/>
        <v>275.382564256982</v>
      </c>
      <c r="G18" s="67">
        <v>0</v>
      </c>
      <c r="H18" s="74">
        <f t="shared" si="6"/>
        <v>98903.94694847403</v>
      </c>
      <c r="I18" s="34"/>
      <c r="M18" s="62">
        <f t="shared" si="0"/>
        <v>0</v>
      </c>
      <c r="N18" s="35"/>
    </row>
    <row r="19" spans="1:14" ht="15">
      <c r="A19" s="22"/>
      <c r="B19" s="70">
        <f t="shared" si="1"/>
        <v>5</v>
      </c>
      <c r="C19" s="71">
        <f t="shared" si="2"/>
        <v>43466</v>
      </c>
      <c r="D19" s="72">
        <f t="shared" si="3"/>
        <v>605.9803292994187</v>
      </c>
      <c r="E19" s="73">
        <f t="shared" si="4"/>
        <v>329.6798231615801</v>
      </c>
      <c r="F19" s="73">
        <f t="shared" si="5"/>
        <v>276.3005061378386</v>
      </c>
      <c r="G19" s="67">
        <v>0</v>
      </c>
      <c r="H19" s="74">
        <f t="shared" si="6"/>
        <v>98627.64644233619</v>
      </c>
      <c r="I19" s="34"/>
      <c r="M19" s="62">
        <f t="shared" si="0"/>
        <v>0</v>
      </c>
      <c r="N19" s="35"/>
    </row>
    <row r="20" spans="1:14" ht="15">
      <c r="A20" s="22"/>
      <c r="B20" s="70">
        <f t="shared" si="1"/>
        <v>6</v>
      </c>
      <c r="C20" s="71">
        <f t="shared" si="2"/>
        <v>43497</v>
      </c>
      <c r="D20" s="72">
        <f t="shared" si="3"/>
        <v>605.9803292994187</v>
      </c>
      <c r="E20" s="73">
        <f t="shared" si="4"/>
        <v>328.758821474454</v>
      </c>
      <c r="F20" s="73">
        <f t="shared" si="5"/>
        <v>277.2215078249647</v>
      </c>
      <c r="G20" s="67">
        <v>0</v>
      </c>
      <c r="H20" s="74">
        <f t="shared" si="6"/>
        <v>98350.42493451122</v>
      </c>
      <c r="I20" s="34"/>
      <c r="M20" s="62">
        <f t="shared" si="0"/>
        <v>0</v>
      </c>
      <c r="N20" s="35"/>
    </row>
    <row r="21" spans="1:14" ht="15">
      <c r="A21" s="22"/>
      <c r="B21" s="70">
        <f t="shared" si="1"/>
        <v>7</v>
      </c>
      <c r="C21" s="71">
        <f t="shared" si="2"/>
        <v>43525</v>
      </c>
      <c r="D21" s="72">
        <f t="shared" si="3"/>
        <v>605.9803292994187</v>
      </c>
      <c r="E21" s="73">
        <f t="shared" si="4"/>
        <v>327.8347497817041</v>
      </c>
      <c r="F21" s="73">
        <f t="shared" si="5"/>
        <v>278.1455795177146</v>
      </c>
      <c r="G21" s="75"/>
      <c r="H21" s="74">
        <f t="shared" si="6"/>
        <v>98072.2793549935</v>
      </c>
      <c r="I21" s="34"/>
      <c r="M21" s="62">
        <f t="shared" si="0"/>
        <v>0</v>
      </c>
      <c r="N21" s="35"/>
    </row>
    <row r="22" spans="1:14" ht="15">
      <c r="A22" s="22"/>
      <c r="B22" s="70">
        <f t="shared" si="1"/>
        <v>8</v>
      </c>
      <c r="C22" s="71">
        <f t="shared" si="2"/>
        <v>43556</v>
      </c>
      <c r="D22" s="72">
        <f t="shared" si="3"/>
        <v>605.9803292994187</v>
      </c>
      <c r="E22" s="73">
        <f t="shared" si="4"/>
        <v>326.90759784997834</v>
      </c>
      <c r="F22" s="73">
        <f t="shared" si="5"/>
        <v>279.07273144944037</v>
      </c>
      <c r="G22" s="75"/>
      <c r="H22" s="74">
        <f t="shared" si="6"/>
        <v>97793.20662354406</v>
      </c>
      <c r="I22" s="34"/>
      <c r="M22" s="62">
        <f t="shared" si="0"/>
        <v>0</v>
      </c>
      <c r="N22" s="35"/>
    </row>
    <row r="23" spans="1:14" ht="15">
      <c r="A23" s="22"/>
      <c r="B23" s="70">
        <f t="shared" si="1"/>
        <v>9</v>
      </c>
      <c r="C23" s="71">
        <f t="shared" si="2"/>
        <v>43586</v>
      </c>
      <c r="D23" s="72">
        <f t="shared" si="3"/>
        <v>605.9803292994187</v>
      </c>
      <c r="E23" s="73">
        <f t="shared" si="4"/>
        <v>325.97735541181356</v>
      </c>
      <c r="F23" s="73">
        <f t="shared" si="5"/>
        <v>280.00297388760515</v>
      </c>
      <c r="G23" s="75"/>
      <c r="H23" s="74">
        <f t="shared" si="6"/>
        <v>97513.20364965645</v>
      </c>
      <c r="I23" s="34"/>
      <c r="M23" s="62">
        <f t="shared" si="0"/>
        <v>0</v>
      </c>
      <c r="N23" s="35"/>
    </row>
    <row r="24" spans="1:14" ht="15">
      <c r="A24" s="22"/>
      <c r="B24" s="70">
        <f t="shared" si="1"/>
        <v>10</v>
      </c>
      <c r="C24" s="71">
        <f t="shared" si="2"/>
        <v>43617</v>
      </c>
      <c r="D24" s="72">
        <f t="shared" si="3"/>
        <v>605.9803292994187</v>
      </c>
      <c r="E24" s="73">
        <f t="shared" si="4"/>
        <v>325.0440121655215</v>
      </c>
      <c r="F24" s="73">
        <f t="shared" si="5"/>
        <v>280.9363171338972</v>
      </c>
      <c r="G24" s="75"/>
      <c r="H24" s="74">
        <f t="shared" si="6"/>
        <v>97232.26733252256</v>
      </c>
      <c r="I24" s="34"/>
      <c r="M24" s="62">
        <f t="shared" si="0"/>
        <v>0</v>
      </c>
      <c r="N24" s="35"/>
    </row>
    <row r="25" spans="1:14" ht="15">
      <c r="A25" s="22"/>
      <c r="B25" s="70">
        <f t="shared" si="1"/>
        <v>11</v>
      </c>
      <c r="C25" s="71">
        <f t="shared" si="2"/>
        <v>43647</v>
      </c>
      <c r="D25" s="72">
        <f t="shared" si="3"/>
        <v>605.9803292994187</v>
      </c>
      <c r="E25" s="73">
        <f t="shared" si="4"/>
        <v>324.10755777507524</v>
      </c>
      <c r="F25" s="73">
        <f t="shared" si="5"/>
        <v>281.8727715243435</v>
      </c>
      <c r="G25" s="75"/>
      <c r="H25" s="74">
        <f t="shared" si="6"/>
        <v>96950.39456099822</v>
      </c>
      <c r="I25" s="34"/>
      <c r="M25" s="62">
        <f t="shared" si="0"/>
        <v>0</v>
      </c>
      <c r="N25" s="35"/>
    </row>
    <row r="26" spans="1:14" ht="15">
      <c r="A26" s="22"/>
      <c r="B26" s="70">
        <f t="shared" si="1"/>
        <v>12</v>
      </c>
      <c r="C26" s="71">
        <f t="shared" si="2"/>
        <v>43678</v>
      </c>
      <c r="D26" s="72">
        <f t="shared" si="3"/>
        <v>605.9803292994187</v>
      </c>
      <c r="E26" s="73">
        <f t="shared" si="4"/>
        <v>323.1679818699941</v>
      </c>
      <c r="F26" s="73">
        <f t="shared" si="5"/>
        <v>282.8123474294246</v>
      </c>
      <c r="G26" s="75"/>
      <c r="H26" s="74">
        <f t="shared" si="6"/>
        <v>96667.58221356879</v>
      </c>
      <c r="I26" s="34"/>
      <c r="M26" s="62">
        <f t="shared" si="0"/>
        <v>0</v>
      </c>
      <c r="N26" s="35"/>
    </row>
    <row r="27" spans="1:14" ht="15">
      <c r="A27" s="22"/>
      <c r="B27" s="70">
        <f t="shared" si="1"/>
        <v>13</v>
      </c>
      <c r="C27" s="71">
        <f t="shared" si="2"/>
        <v>43709</v>
      </c>
      <c r="D27" s="72">
        <f t="shared" si="3"/>
        <v>605.9803292994187</v>
      </c>
      <c r="E27" s="73">
        <f t="shared" si="4"/>
        <v>322.22527404522936</v>
      </c>
      <c r="F27" s="73">
        <f t="shared" si="5"/>
        <v>283.75505525418936</v>
      </c>
      <c r="G27" s="75"/>
      <c r="H27" s="74">
        <f t="shared" si="6"/>
        <v>96383.8271583146</v>
      </c>
      <c r="I27" s="34"/>
      <c r="M27" s="62">
        <f t="shared" si="0"/>
        <v>0</v>
      </c>
      <c r="N27" s="35"/>
    </row>
    <row r="28" spans="1:14" ht="15">
      <c r="A28" s="22"/>
      <c r="B28" s="70">
        <f t="shared" si="1"/>
        <v>14</v>
      </c>
      <c r="C28" s="71">
        <f t="shared" si="2"/>
        <v>43739</v>
      </c>
      <c r="D28" s="72">
        <f t="shared" si="3"/>
        <v>605.9803292994187</v>
      </c>
      <c r="E28" s="73">
        <f t="shared" si="4"/>
        <v>321.27942386104866</v>
      </c>
      <c r="F28" s="73">
        <f t="shared" si="5"/>
        <v>284.70090543837006</v>
      </c>
      <c r="G28" s="75"/>
      <c r="H28" s="74">
        <f t="shared" si="6"/>
        <v>96099.12625287623</v>
      </c>
      <c r="I28" s="34"/>
      <c r="M28" s="62">
        <f t="shared" si="0"/>
        <v>0</v>
      </c>
      <c r="N28" s="35"/>
    </row>
    <row r="29" spans="1:14" ht="15">
      <c r="A29" s="22"/>
      <c r="B29" s="70">
        <f t="shared" si="1"/>
        <v>15</v>
      </c>
      <c r="C29" s="71">
        <f t="shared" si="2"/>
        <v>43770</v>
      </c>
      <c r="D29" s="72">
        <f t="shared" si="3"/>
        <v>605.9803292994187</v>
      </c>
      <c r="E29" s="73">
        <f t="shared" si="4"/>
        <v>320.3304208429208</v>
      </c>
      <c r="F29" s="73">
        <f t="shared" si="5"/>
        <v>285.64990845649794</v>
      </c>
      <c r="G29" s="75"/>
      <c r="H29" s="74">
        <f t="shared" si="6"/>
        <v>95813.47634441973</v>
      </c>
      <c r="I29" s="34"/>
      <c r="M29" s="62">
        <f t="shared" si="0"/>
        <v>0</v>
      </c>
      <c r="N29" s="35"/>
    </row>
    <row r="30" spans="1:14" ht="15">
      <c r="A30" s="22"/>
      <c r="B30" s="70">
        <f t="shared" si="1"/>
        <v>16</v>
      </c>
      <c r="C30" s="71">
        <f t="shared" si="2"/>
        <v>43800</v>
      </c>
      <c r="D30" s="72">
        <f t="shared" si="3"/>
        <v>605.9803292994187</v>
      </c>
      <c r="E30" s="73">
        <f t="shared" si="4"/>
        <v>319.3782544813991</v>
      </c>
      <c r="F30" s="73">
        <f t="shared" si="5"/>
        <v>286.6020748180196</v>
      </c>
      <c r="G30" s="75"/>
      <c r="H30" s="74">
        <f t="shared" si="6"/>
        <v>95526.87426960171</v>
      </c>
      <c r="I30" s="34"/>
      <c r="M30" s="62">
        <f t="shared" si="0"/>
        <v>0</v>
      </c>
      <c r="N30" s="35"/>
    </row>
    <row r="31" spans="1:14" ht="15">
      <c r="A31" s="22"/>
      <c r="B31" s="70">
        <f t="shared" si="1"/>
        <v>17</v>
      </c>
      <c r="C31" s="71">
        <f t="shared" si="2"/>
        <v>43831</v>
      </c>
      <c r="D31" s="72">
        <f t="shared" si="3"/>
        <v>605.9803292994187</v>
      </c>
      <c r="E31" s="73">
        <f t="shared" si="4"/>
        <v>318.4229142320057</v>
      </c>
      <c r="F31" s="73">
        <f t="shared" si="5"/>
        <v>287.557415067413</v>
      </c>
      <c r="G31" s="75"/>
      <c r="H31" s="74">
        <f t="shared" si="6"/>
        <v>95239.3168545343</v>
      </c>
      <c r="I31" s="34"/>
      <c r="M31" s="62">
        <f t="shared" si="0"/>
        <v>0</v>
      </c>
      <c r="N31" s="35"/>
    </row>
    <row r="32" spans="1:14" ht="15">
      <c r="A32" s="22"/>
      <c r="B32" s="70">
        <f t="shared" si="1"/>
        <v>18</v>
      </c>
      <c r="C32" s="71">
        <f t="shared" si="2"/>
        <v>43862</v>
      </c>
      <c r="D32" s="72">
        <f t="shared" si="3"/>
        <v>605.9803292994187</v>
      </c>
      <c r="E32" s="73">
        <f t="shared" si="4"/>
        <v>317.46438951511436</v>
      </c>
      <c r="F32" s="73">
        <f t="shared" si="5"/>
        <v>288.51593978430435</v>
      </c>
      <c r="G32" s="75"/>
      <c r="H32" s="74">
        <f t="shared" si="6"/>
        <v>94950.80091475</v>
      </c>
      <c r="I32" s="34"/>
      <c r="M32" s="62">
        <f t="shared" si="0"/>
        <v>0</v>
      </c>
      <c r="N32" s="35"/>
    </row>
    <row r="33" spans="1:14" ht="15">
      <c r="A33" s="22"/>
      <c r="B33" s="70">
        <f t="shared" si="1"/>
        <v>19</v>
      </c>
      <c r="C33" s="71">
        <f t="shared" si="2"/>
        <v>43891</v>
      </c>
      <c r="D33" s="72">
        <f t="shared" si="3"/>
        <v>605.9803292994187</v>
      </c>
      <c r="E33" s="73">
        <f t="shared" si="4"/>
        <v>316.50266971583335</v>
      </c>
      <c r="F33" s="73">
        <f t="shared" si="5"/>
        <v>289.47765958358536</v>
      </c>
      <c r="G33" s="75"/>
      <c r="H33" s="74">
        <f t="shared" si="6"/>
        <v>94661.32325516641</v>
      </c>
      <c r="I33" s="34"/>
      <c r="M33" s="62">
        <f t="shared" si="0"/>
        <v>0</v>
      </c>
      <c r="N33" s="35"/>
    </row>
    <row r="34" spans="1:14" ht="15">
      <c r="A34" s="22"/>
      <c r="B34" s="70">
        <f t="shared" si="1"/>
        <v>20</v>
      </c>
      <c r="C34" s="71">
        <f t="shared" si="2"/>
        <v>43922</v>
      </c>
      <c r="D34" s="72">
        <f t="shared" si="3"/>
        <v>605.9803292994187</v>
      </c>
      <c r="E34" s="73">
        <f t="shared" si="4"/>
        <v>315.53774418388804</v>
      </c>
      <c r="F34" s="73">
        <f t="shared" si="5"/>
        <v>290.4425851155307</v>
      </c>
      <c r="G34" s="75"/>
      <c r="H34" s="74">
        <f t="shared" si="6"/>
        <v>94370.88067005089</v>
      </c>
      <c r="I34" s="34"/>
      <c r="M34" s="62">
        <f t="shared" si="0"/>
        <v>0</v>
      </c>
      <c r="N34" s="35"/>
    </row>
    <row r="35" spans="1:14" ht="15">
      <c r="A35" s="22"/>
      <c r="B35" s="70">
        <f t="shared" si="1"/>
        <v>21</v>
      </c>
      <c r="C35" s="71">
        <f t="shared" si="2"/>
        <v>43952</v>
      </c>
      <c r="D35" s="72">
        <f t="shared" si="3"/>
        <v>605.9803292994187</v>
      </c>
      <c r="E35" s="73">
        <f t="shared" si="4"/>
        <v>314.56960223350296</v>
      </c>
      <c r="F35" s="73">
        <f t="shared" si="5"/>
        <v>291.41072706591575</v>
      </c>
      <c r="G35" s="75"/>
      <c r="H35" s="74">
        <f t="shared" si="6"/>
        <v>94079.46994298497</v>
      </c>
      <c r="I35" s="34"/>
      <c r="M35" s="62">
        <f t="shared" si="0"/>
        <v>0</v>
      </c>
      <c r="N35" s="35"/>
    </row>
    <row r="36" spans="1:14" ht="15">
      <c r="A36" s="22"/>
      <c r="B36" s="70">
        <f t="shared" si="1"/>
        <v>22</v>
      </c>
      <c r="C36" s="71">
        <f t="shared" si="2"/>
        <v>43983</v>
      </c>
      <c r="D36" s="72">
        <f t="shared" si="3"/>
        <v>605.9803292994187</v>
      </c>
      <c r="E36" s="73">
        <f t="shared" si="4"/>
        <v>313.59823314328327</v>
      </c>
      <c r="F36" s="73">
        <f t="shared" si="5"/>
        <v>292.38209615613545</v>
      </c>
      <c r="G36" s="75"/>
      <c r="H36" s="74">
        <f t="shared" si="6"/>
        <v>93787.08784682884</v>
      </c>
      <c r="I36" s="34"/>
      <c r="M36" s="62">
        <f t="shared" si="0"/>
        <v>0</v>
      </c>
      <c r="N36" s="35"/>
    </row>
    <row r="37" spans="1:14" ht="15">
      <c r="A37" s="22"/>
      <c r="B37" s="70">
        <f t="shared" si="1"/>
        <v>23</v>
      </c>
      <c r="C37" s="71">
        <f t="shared" si="2"/>
        <v>44013</v>
      </c>
      <c r="D37" s="72">
        <f t="shared" si="3"/>
        <v>605.9803292994187</v>
      </c>
      <c r="E37" s="73">
        <f t="shared" si="4"/>
        <v>312.6236261560962</v>
      </c>
      <c r="F37" s="73">
        <f t="shared" si="5"/>
        <v>293.35670314332253</v>
      </c>
      <c r="G37" s="75"/>
      <c r="H37" s="74">
        <f t="shared" si="6"/>
        <v>93493.73114368552</v>
      </c>
      <c r="I37" s="34"/>
      <c r="M37" s="62">
        <f t="shared" si="0"/>
        <v>0</v>
      </c>
      <c r="N37" s="35"/>
    </row>
    <row r="38" spans="1:14" ht="15">
      <c r="A38" s="22"/>
      <c r="B38" s="70">
        <f t="shared" si="1"/>
        <v>24</v>
      </c>
      <c r="C38" s="71">
        <f t="shared" si="2"/>
        <v>44044</v>
      </c>
      <c r="D38" s="72">
        <f t="shared" si="3"/>
        <v>605.9803292994187</v>
      </c>
      <c r="E38" s="73">
        <f t="shared" si="4"/>
        <v>311.64577047895176</v>
      </c>
      <c r="F38" s="73">
        <f t="shared" si="5"/>
        <v>294.33455882046695</v>
      </c>
      <c r="G38" s="75"/>
      <c r="H38" s="74">
        <f t="shared" si="6"/>
        <v>93199.39658486506</v>
      </c>
      <c r="I38" s="34"/>
      <c r="M38" s="62">
        <f t="shared" si="0"/>
        <v>0</v>
      </c>
      <c r="N38" s="35"/>
    </row>
    <row r="39" spans="1:14" ht="15">
      <c r="A39" s="22"/>
      <c r="B39" s="70">
        <f t="shared" si="1"/>
        <v>25</v>
      </c>
      <c r="C39" s="71">
        <f t="shared" si="2"/>
        <v>44075</v>
      </c>
      <c r="D39" s="72">
        <f t="shared" si="3"/>
        <v>605.9803292994187</v>
      </c>
      <c r="E39" s="73">
        <f t="shared" si="4"/>
        <v>310.66465528288353</v>
      </c>
      <c r="F39" s="73">
        <f t="shared" si="5"/>
        <v>295.3156740165352</v>
      </c>
      <c r="G39" s="75"/>
      <c r="H39" s="74">
        <f t="shared" si="6"/>
        <v>92904.08091084853</v>
      </c>
      <c r="I39" s="34"/>
      <c r="M39" s="62">
        <f t="shared" si="0"/>
        <v>0</v>
      </c>
      <c r="N39" s="35"/>
    </row>
    <row r="40" spans="1:14" ht="15">
      <c r="A40" s="22"/>
      <c r="B40" s="70">
        <f t="shared" si="1"/>
        <v>26</v>
      </c>
      <c r="C40" s="71">
        <f t="shared" si="2"/>
        <v>44105</v>
      </c>
      <c r="D40" s="72">
        <f t="shared" si="3"/>
        <v>605.9803292994187</v>
      </c>
      <c r="E40" s="73">
        <f t="shared" si="4"/>
        <v>309.68026970282847</v>
      </c>
      <c r="F40" s="73">
        <f t="shared" si="5"/>
        <v>296.30005959659024</v>
      </c>
      <c r="G40" s="75"/>
      <c r="H40" s="74">
        <f t="shared" si="6"/>
        <v>92607.78085125194</v>
      </c>
      <c r="I40" s="34"/>
      <c r="M40" s="62">
        <f t="shared" si="0"/>
        <v>0</v>
      </c>
      <c r="N40" s="35"/>
    </row>
    <row r="41" spans="1:14" ht="15">
      <c r="A41" s="22"/>
      <c r="B41" s="70">
        <f t="shared" si="1"/>
        <v>27</v>
      </c>
      <c r="C41" s="71">
        <f t="shared" si="2"/>
        <v>44136</v>
      </c>
      <c r="D41" s="72">
        <f t="shared" si="3"/>
        <v>605.9803292994187</v>
      </c>
      <c r="E41" s="73">
        <f t="shared" si="4"/>
        <v>308.6926028375065</v>
      </c>
      <c r="F41" s="73">
        <f t="shared" si="5"/>
        <v>297.2877264619122</v>
      </c>
      <c r="G41" s="75"/>
      <c r="H41" s="74">
        <f t="shared" si="6"/>
        <v>92310.49312479002</v>
      </c>
      <c r="I41" s="34"/>
      <c r="M41" s="62">
        <f t="shared" si="0"/>
        <v>0</v>
      </c>
      <c r="N41" s="35"/>
    </row>
    <row r="42" spans="1:14" ht="15">
      <c r="A42" s="22"/>
      <c r="B42" s="70">
        <f t="shared" si="1"/>
        <v>28</v>
      </c>
      <c r="C42" s="71">
        <f t="shared" si="2"/>
        <v>44166</v>
      </c>
      <c r="D42" s="72">
        <f t="shared" si="3"/>
        <v>605.9803292994187</v>
      </c>
      <c r="E42" s="73">
        <f t="shared" si="4"/>
        <v>307.7016437493001</v>
      </c>
      <c r="F42" s="73">
        <f t="shared" si="5"/>
        <v>298.2786855501186</v>
      </c>
      <c r="G42" s="75"/>
      <c r="H42" s="74">
        <f t="shared" si="6"/>
        <v>92012.2144392399</v>
      </c>
      <c r="I42" s="34"/>
      <c r="M42" s="62">
        <f t="shared" si="0"/>
        <v>0</v>
      </c>
      <c r="N42" s="35"/>
    </row>
    <row r="43" spans="1:14" ht="15">
      <c r="A43" s="22"/>
      <c r="B43" s="70">
        <f t="shared" si="1"/>
        <v>29</v>
      </c>
      <c r="C43" s="71">
        <f t="shared" si="2"/>
        <v>44197</v>
      </c>
      <c r="D43" s="72">
        <f t="shared" si="3"/>
        <v>605.9803292994187</v>
      </c>
      <c r="E43" s="73">
        <f t="shared" si="4"/>
        <v>306.70738146413305</v>
      </c>
      <c r="F43" s="73">
        <f t="shared" si="5"/>
        <v>299.27294783528566</v>
      </c>
      <c r="G43" s="75"/>
      <c r="H43" s="74">
        <f t="shared" si="6"/>
        <v>91712.94149140462</v>
      </c>
      <c r="I43" s="34"/>
      <c r="M43" s="62">
        <f t="shared" si="0"/>
        <v>0</v>
      </c>
      <c r="N43" s="35"/>
    </row>
    <row r="44" spans="1:14" ht="15">
      <c r="A44" s="22"/>
      <c r="B44" s="70">
        <f t="shared" si="1"/>
        <v>30</v>
      </c>
      <c r="C44" s="71">
        <f t="shared" si="2"/>
        <v>44228</v>
      </c>
      <c r="D44" s="72">
        <f t="shared" si="3"/>
        <v>605.9803292994187</v>
      </c>
      <c r="E44" s="73">
        <f t="shared" si="4"/>
        <v>305.7098049713488</v>
      </c>
      <c r="F44" s="73">
        <f t="shared" si="5"/>
        <v>300.27052432806994</v>
      </c>
      <c r="G44" s="75"/>
      <c r="H44" s="74">
        <f t="shared" si="6"/>
        <v>91412.67096707656</v>
      </c>
      <c r="I44" s="34"/>
      <c r="M44" s="62">
        <f t="shared" si="0"/>
        <v>0</v>
      </c>
      <c r="N44" s="35"/>
    </row>
    <row r="45" spans="1:14" ht="15">
      <c r="A45" s="22"/>
      <c r="B45" s="70">
        <f t="shared" si="1"/>
        <v>31</v>
      </c>
      <c r="C45" s="71">
        <f t="shared" si="2"/>
        <v>44256</v>
      </c>
      <c r="D45" s="72">
        <f t="shared" si="3"/>
        <v>605.9803292994187</v>
      </c>
      <c r="E45" s="73">
        <f t="shared" si="4"/>
        <v>304.70890322358855</v>
      </c>
      <c r="F45" s="73">
        <f t="shared" si="5"/>
        <v>301.27142607583016</v>
      </c>
      <c r="G45" s="75"/>
      <c r="H45" s="74">
        <f t="shared" si="6"/>
        <v>91111.39954100072</v>
      </c>
      <c r="I45" s="34"/>
      <c r="M45" s="62">
        <f t="shared" si="0"/>
        <v>0</v>
      </c>
      <c r="N45" s="35"/>
    </row>
    <row r="46" spans="1:14" ht="15">
      <c r="A46" s="22"/>
      <c r="B46" s="70">
        <f t="shared" si="1"/>
        <v>32</v>
      </c>
      <c r="C46" s="71">
        <f t="shared" si="2"/>
        <v>44287</v>
      </c>
      <c r="D46" s="72">
        <f t="shared" si="3"/>
        <v>605.9803292994187</v>
      </c>
      <c r="E46" s="73">
        <f t="shared" si="4"/>
        <v>303.70466513666906</v>
      </c>
      <c r="F46" s="73">
        <f t="shared" si="5"/>
        <v>302.27566416274965</v>
      </c>
      <c r="G46" s="75"/>
      <c r="H46" s="74">
        <f t="shared" si="6"/>
        <v>90809.12387683797</v>
      </c>
      <c r="I46" s="34"/>
      <c r="M46" s="62">
        <f t="shared" si="0"/>
        <v>0</v>
      </c>
      <c r="N46" s="35"/>
    </row>
    <row r="47" spans="1:14" ht="15">
      <c r="A47" s="22"/>
      <c r="B47" s="70">
        <f t="shared" si="1"/>
        <v>33</v>
      </c>
      <c r="C47" s="71">
        <f t="shared" si="2"/>
        <v>44317</v>
      </c>
      <c r="D47" s="72">
        <f t="shared" si="3"/>
        <v>605.9803292994187</v>
      </c>
      <c r="E47" s="73">
        <f t="shared" si="4"/>
        <v>302.6970795894599</v>
      </c>
      <c r="F47" s="73">
        <f t="shared" si="5"/>
        <v>303.2832497099588</v>
      </c>
      <c r="G47" s="75"/>
      <c r="H47" s="74">
        <f t="shared" si="6"/>
        <v>90505.84062712801</v>
      </c>
      <c r="I47" s="34"/>
      <c r="M47" s="62">
        <f t="shared" si="0"/>
        <v>0</v>
      </c>
      <c r="N47" s="35"/>
    </row>
    <row r="48" spans="1:14" ht="15">
      <c r="A48" s="22"/>
      <c r="B48" s="70">
        <f t="shared" si="1"/>
        <v>34</v>
      </c>
      <c r="C48" s="71">
        <f t="shared" si="2"/>
        <v>44348</v>
      </c>
      <c r="D48" s="72">
        <f t="shared" si="3"/>
        <v>605.9803292994187</v>
      </c>
      <c r="E48" s="73">
        <f t="shared" si="4"/>
        <v>301.68613542376005</v>
      </c>
      <c r="F48" s="73">
        <f t="shared" si="5"/>
        <v>304.29419387565866</v>
      </c>
      <c r="G48" s="75"/>
      <c r="H48" s="74">
        <f t="shared" si="6"/>
        <v>90201.54643325236</v>
      </c>
      <c r="I48" s="34"/>
      <c r="M48" s="62">
        <f t="shared" si="0"/>
        <v>0</v>
      </c>
      <c r="N48" s="35"/>
    </row>
    <row r="49" spans="1:14" ht="15">
      <c r="A49" s="22"/>
      <c r="B49" s="70">
        <f t="shared" si="1"/>
        <v>35</v>
      </c>
      <c r="C49" s="71">
        <f t="shared" si="2"/>
        <v>44378</v>
      </c>
      <c r="D49" s="72">
        <f t="shared" si="3"/>
        <v>605.9803292994187</v>
      </c>
      <c r="E49" s="73">
        <f t="shared" si="4"/>
        <v>300.67182144417455</v>
      </c>
      <c r="F49" s="73">
        <f t="shared" si="5"/>
        <v>305.30850785524416</v>
      </c>
      <c r="G49" s="75"/>
      <c r="H49" s="74">
        <f t="shared" si="6"/>
        <v>89896.23792539712</v>
      </c>
      <c r="I49" s="34"/>
      <c r="M49" s="62">
        <f t="shared" si="0"/>
        <v>0</v>
      </c>
      <c r="N49" s="35"/>
    </row>
    <row r="50" spans="1:14" ht="15">
      <c r="A50" s="22"/>
      <c r="B50" s="70">
        <f t="shared" si="1"/>
        <v>36</v>
      </c>
      <c r="C50" s="71">
        <f t="shared" si="2"/>
        <v>44409</v>
      </c>
      <c r="D50" s="72">
        <f t="shared" si="3"/>
        <v>605.9803292994187</v>
      </c>
      <c r="E50" s="73">
        <f t="shared" si="4"/>
        <v>299.6541264179904</v>
      </c>
      <c r="F50" s="73">
        <f t="shared" si="5"/>
        <v>306.3262028814283</v>
      </c>
      <c r="G50" s="75"/>
      <c r="H50" s="74">
        <f t="shared" si="6"/>
        <v>89589.91172251568</v>
      </c>
      <c r="I50" s="34"/>
      <c r="M50" s="62">
        <f t="shared" si="0"/>
        <v>0</v>
      </c>
      <c r="N50" s="35"/>
    </row>
    <row r="51" spans="1:14" ht="15">
      <c r="A51" s="22"/>
      <c r="B51" s="70">
        <f t="shared" si="1"/>
        <v>37</v>
      </c>
      <c r="C51" s="71">
        <f t="shared" si="2"/>
        <v>44440</v>
      </c>
      <c r="D51" s="72">
        <f t="shared" si="3"/>
        <v>605.9803292994187</v>
      </c>
      <c r="E51" s="73">
        <f t="shared" si="4"/>
        <v>298.6330390750523</v>
      </c>
      <c r="F51" s="73">
        <f t="shared" si="5"/>
        <v>307.3472902243664</v>
      </c>
      <c r="G51" s="75"/>
      <c r="H51" s="74">
        <f t="shared" si="6"/>
        <v>89282.56443229131</v>
      </c>
      <c r="I51" s="34"/>
      <c r="M51" s="62">
        <f t="shared" si="0"/>
        <v>0</v>
      </c>
      <c r="N51" s="35"/>
    </row>
    <row r="52" spans="1:14" ht="15">
      <c r="A52" s="22"/>
      <c r="B52" s="70">
        <f t="shared" si="1"/>
        <v>38</v>
      </c>
      <c r="C52" s="71">
        <f t="shared" si="2"/>
        <v>44470</v>
      </c>
      <c r="D52" s="72">
        <f t="shared" si="3"/>
        <v>605.9803292994187</v>
      </c>
      <c r="E52" s="73">
        <f t="shared" si="4"/>
        <v>297.6085481076377</v>
      </c>
      <c r="F52" s="73">
        <f t="shared" si="5"/>
        <v>308.371781191781</v>
      </c>
      <c r="G52" s="75"/>
      <c r="H52" s="74">
        <f t="shared" si="6"/>
        <v>88974.19265109954</v>
      </c>
      <c r="I52" s="34"/>
      <c r="M52" s="62">
        <f t="shared" si="0"/>
        <v>0</v>
      </c>
      <c r="N52" s="35"/>
    </row>
    <row r="53" spans="1:14" ht="15">
      <c r="A53" s="22"/>
      <c r="B53" s="70">
        <f t="shared" si="1"/>
        <v>39</v>
      </c>
      <c r="C53" s="71">
        <f t="shared" si="2"/>
        <v>44501</v>
      </c>
      <c r="D53" s="72">
        <f t="shared" si="3"/>
        <v>605.9803292994187</v>
      </c>
      <c r="E53" s="73">
        <f t="shared" si="4"/>
        <v>296.5806421703318</v>
      </c>
      <c r="F53" s="73">
        <f t="shared" si="5"/>
        <v>309.3996871290869</v>
      </c>
      <c r="G53" s="75"/>
      <c r="H53" s="74">
        <f t="shared" si="6"/>
        <v>88664.79296397045</v>
      </c>
      <c r="I53" s="34"/>
      <c r="M53" s="62">
        <f t="shared" si="0"/>
        <v>0</v>
      </c>
      <c r="N53" s="35"/>
    </row>
    <row r="54" spans="1:14" ht="15">
      <c r="A54" s="22"/>
      <c r="B54" s="70">
        <f t="shared" si="1"/>
        <v>40</v>
      </c>
      <c r="C54" s="71">
        <f t="shared" si="2"/>
        <v>44531</v>
      </c>
      <c r="D54" s="72">
        <f t="shared" si="3"/>
        <v>605.9803292994187</v>
      </c>
      <c r="E54" s="73">
        <f t="shared" si="4"/>
        <v>295.5493098799015</v>
      </c>
      <c r="F54" s="73">
        <f t="shared" si="5"/>
        <v>310.4310194195172</v>
      </c>
      <c r="G54" s="75"/>
      <c r="H54" s="74">
        <f t="shared" si="6"/>
        <v>88354.36194455094</v>
      </c>
      <c r="I54" s="34"/>
      <c r="M54" s="62">
        <f t="shared" si="0"/>
        <v>0</v>
      </c>
      <c r="N54" s="35"/>
    </row>
    <row r="55" spans="1:14" ht="15">
      <c r="A55" s="22"/>
      <c r="B55" s="70">
        <f t="shared" si="1"/>
        <v>41</v>
      </c>
      <c r="C55" s="71">
        <f t="shared" si="2"/>
        <v>44562</v>
      </c>
      <c r="D55" s="72">
        <f t="shared" si="3"/>
        <v>605.9803292994187</v>
      </c>
      <c r="E55" s="73">
        <f t="shared" si="4"/>
        <v>294.5145398151698</v>
      </c>
      <c r="F55" s="73">
        <f t="shared" si="5"/>
        <v>311.4657894842489</v>
      </c>
      <c r="G55" s="75"/>
      <c r="H55" s="74">
        <f t="shared" si="6"/>
        <v>88042.89615506669</v>
      </c>
      <c r="I55" s="34"/>
      <c r="M55" s="62">
        <f t="shared" si="0"/>
        <v>0</v>
      </c>
      <c r="N55" s="35"/>
    </row>
    <row r="56" spans="1:14" ht="15">
      <c r="A56" s="22"/>
      <c r="B56" s="70">
        <f t="shared" si="1"/>
        <v>42</v>
      </c>
      <c r="C56" s="71">
        <f t="shared" si="2"/>
        <v>44593</v>
      </c>
      <c r="D56" s="72">
        <f t="shared" si="3"/>
        <v>605.9803292994187</v>
      </c>
      <c r="E56" s="73">
        <f t="shared" si="4"/>
        <v>293.47632051688896</v>
      </c>
      <c r="F56" s="73">
        <f t="shared" si="5"/>
        <v>312.50400878252975</v>
      </c>
      <c r="G56" s="75"/>
      <c r="H56" s="74">
        <f t="shared" si="6"/>
        <v>87730.39214628415</v>
      </c>
      <c r="I56" s="34"/>
      <c r="M56" s="62">
        <f t="shared" si="0"/>
        <v>0</v>
      </c>
      <c r="N56" s="35"/>
    </row>
    <row r="57" spans="1:14" ht="15">
      <c r="A57" s="22"/>
      <c r="B57" s="70">
        <f t="shared" si="1"/>
        <v>43</v>
      </c>
      <c r="C57" s="71">
        <f t="shared" si="2"/>
        <v>44621</v>
      </c>
      <c r="D57" s="72">
        <f t="shared" si="3"/>
        <v>605.9803292994187</v>
      </c>
      <c r="E57" s="73">
        <f t="shared" si="4"/>
        <v>292.4346404876139</v>
      </c>
      <c r="F57" s="73">
        <f t="shared" si="5"/>
        <v>313.54568881180484</v>
      </c>
      <c r="G57" s="75"/>
      <c r="H57" s="74">
        <f t="shared" si="6"/>
        <v>87416.84645747235</v>
      </c>
      <c r="I57" s="34"/>
      <c r="M57" s="62">
        <f t="shared" si="0"/>
        <v>0</v>
      </c>
      <c r="N57" s="35"/>
    </row>
    <row r="58" spans="1:14" ht="15">
      <c r="A58" s="22"/>
      <c r="B58" s="70">
        <f t="shared" si="1"/>
        <v>44</v>
      </c>
      <c r="C58" s="71">
        <f t="shared" si="2"/>
        <v>44652</v>
      </c>
      <c r="D58" s="72">
        <f t="shared" si="3"/>
        <v>605.9803292994187</v>
      </c>
      <c r="E58" s="73">
        <f t="shared" si="4"/>
        <v>291.3894881915745</v>
      </c>
      <c r="F58" s="73">
        <f t="shared" si="5"/>
        <v>314.5908411078442</v>
      </c>
      <c r="G58" s="75"/>
      <c r="H58" s="74">
        <f t="shared" si="6"/>
        <v>87102.2556163645</v>
      </c>
      <c r="I58" s="34"/>
      <c r="M58" s="62">
        <f t="shared" si="0"/>
        <v>0</v>
      </c>
      <c r="N58" s="35"/>
    </row>
    <row r="59" spans="1:14" ht="15">
      <c r="A59" s="22"/>
      <c r="B59" s="70">
        <f t="shared" si="1"/>
        <v>45</v>
      </c>
      <c r="C59" s="71">
        <f t="shared" si="2"/>
        <v>44682</v>
      </c>
      <c r="D59" s="72">
        <f t="shared" si="3"/>
        <v>605.9803292994187</v>
      </c>
      <c r="E59" s="73">
        <f t="shared" si="4"/>
        <v>290.34085205454835</v>
      </c>
      <c r="F59" s="73">
        <f t="shared" si="5"/>
        <v>315.63947724487036</v>
      </c>
      <c r="G59" s="75"/>
      <c r="H59" s="74">
        <f t="shared" si="6"/>
        <v>86786.61613911964</v>
      </c>
      <c r="I59" s="34"/>
      <c r="M59" s="62">
        <f t="shared" si="0"/>
        <v>0</v>
      </c>
      <c r="N59" s="35"/>
    </row>
    <row r="60" spans="1:14" ht="15">
      <c r="A60" s="22"/>
      <c r="B60" s="70">
        <f t="shared" si="1"/>
        <v>46</v>
      </c>
      <c r="C60" s="71">
        <f t="shared" si="2"/>
        <v>44713</v>
      </c>
      <c r="D60" s="72">
        <f t="shared" si="3"/>
        <v>605.9803292994187</v>
      </c>
      <c r="E60" s="73">
        <f t="shared" si="4"/>
        <v>289.28872046373215</v>
      </c>
      <c r="F60" s="73">
        <f t="shared" si="5"/>
        <v>316.69160883568657</v>
      </c>
      <c r="G60" s="75"/>
      <c r="H60" s="74">
        <f t="shared" si="6"/>
        <v>86469.92453028396</v>
      </c>
      <c r="I60" s="34"/>
      <c r="M60" s="62">
        <f t="shared" si="0"/>
        <v>0</v>
      </c>
      <c r="N60" s="35"/>
    </row>
    <row r="61" spans="1:14" ht="15">
      <c r="A61" s="22"/>
      <c r="B61" s="70">
        <f t="shared" si="1"/>
        <v>47</v>
      </c>
      <c r="C61" s="71">
        <f t="shared" si="2"/>
        <v>44743</v>
      </c>
      <c r="D61" s="72">
        <f t="shared" si="3"/>
        <v>605.9803292994187</v>
      </c>
      <c r="E61" s="73">
        <f t="shared" si="4"/>
        <v>288.2330817676132</v>
      </c>
      <c r="F61" s="73">
        <f t="shared" si="5"/>
        <v>317.7472475318055</v>
      </c>
      <c r="G61" s="75"/>
      <c r="H61" s="74">
        <f t="shared" si="6"/>
        <v>86152.17728275215</v>
      </c>
      <c r="I61" s="34"/>
      <c r="M61" s="62">
        <f t="shared" si="0"/>
        <v>0</v>
      </c>
      <c r="N61" s="35"/>
    </row>
    <row r="62" spans="1:14" ht="15">
      <c r="A62" s="22"/>
      <c r="B62" s="70">
        <f t="shared" si="1"/>
        <v>48</v>
      </c>
      <c r="C62" s="71">
        <f t="shared" si="2"/>
        <v>44774</v>
      </c>
      <c r="D62" s="72">
        <f t="shared" si="3"/>
        <v>605.9803292994187</v>
      </c>
      <c r="E62" s="73">
        <f t="shared" si="4"/>
        <v>287.17392427584053</v>
      </c>
      <c r="F62" s="73">
        <f t="shared" si="5"/>
        <v>318.8064050235782</v>
      </c>
      <c r="G62" s="75"/>
      <c r="H62" s="74">
        <f t="shared" si="6"/>
        <v>85833.37087772856</v>
      </c>
      <c r="I62" s="34"/>
      <c r="M62" s="62">
        <f t="shared" si="0"/>
        <v>0</v>
      </c>
      <c r="N62" s="35"/>
    </row>
    <row r="63" spans="1:14" ht="15">
      <c r="A63" s="22"/>
      <c r="B63" s="70">
        <f t="shared" si="1"/>
        <v>49</v>
      </c>
      <c r="C63" s="71">
        <f t="shared" si="2"/>
        <v>44805</v>
      </c>
      <c r="D63" s="72">
        <f t="shared" si="3"/>
        <v>605.9803292994187</v>
      </c>
      <c r="E63" s="73">
        <f t="shared" si="4"/>
        <v>286.1112362590952</v>
      </c>
      <c r="F63" s="73">
        <f t="shared" si="5"/>
        <v>319.8690930403235</v>
      </c>
      <c r="G63" s="75"/>
      <c r="H63" s="74">
        <f t="shared" si="6"/>
        <v>85513.50178468824</v>
      </c>
      <c r="I63" s="34"/>
      <c r="M63" s="62">
        <f t="shared" si="0"/>
        <v>0</v>
      </c>
      <c r="N63" s="35"/>
    </row>
    <row r="64" spans="1:14" ht="15">
      <c r="A64" s="22"/>
      <c r="B64" s="70">
        <f t="shared" si="1"/>
        <v>50</v>
      </c>
      <c r="C64" s="71">
        <f t="shared" si="2"/>
        <v>44835</v>
      </c>
      <c r="D64" s="72">
        <f t="shared" si="3"/>
        <v>605.9803292994187</v>
      </c>
      <c r="E64" s="73">
        <f t="shared" si="4"/>
        <v>285.0450059489608</v>
      </c>
      <c r="F64" s="73">
        <f t="shared" si="5"/>
        <v>320.9353233504579</v>
      </c>
      <c r="G64" s="75"/>
      <c r="H64" s="74">
        <f t="shared" si="6"/>
        <v>85192.56646133779</v>
      </c>
      <c r="I64" s="34"/>
      <c r="M64" s="62">
        <f t="shared" si="0"/>
        <v>0</v>
      </c>
      <c r="N64" s="35"/>
    </row>
    <row r="65" spans="1:14" ht="15">
      <c r="A65" s="22"/>
      <c r="B65" s="70">
        <f t="shared" si="1"/>
        <v>51</v>
      </c>
      <c r="C65" s="71">
        <f t="shared" si="2"/>
        <v>44866</v>
      </c>
      <c r="D65" s="72">
        <f t="shared" si="3"/>
        <v>605.9803292994187</v>
      </c>
      <c r="E65" s="73">
        <f t="shared" si="4"/>
        <v>283.97522153779266</v>
      </c>
      <c r="F65" s="73">
        <f t="shared" si="5"/>
        <v>322.00510776162605</v>
      </c>
      <c r="G65" s="75"/>
      <c r="H65" s="74">
        <f t="shared" si="6"/>
        <v>84870.56135357617</v>
      </c>
      <c r="I65" s="34"/>
      <c r="M65" s="62">
        <f t="shared" si="0"/>
        <v>0</v>
      </c>
      <c r="N65" s="35"/>
    </row>
    <row r="66" spans="1:14" ht="15">
      <c r="A66" s="22"/>
      <c r="B66" s="70">
        <f t="shared" si="1"/>
        <v>52</v>
      </c>
      <c r="C66" s="71">
        <f t="shared" si="2"/>
        <v>44896</v>
      </c>
      <c r="D66" s="72">
        <f t="shared" si="3"/>
        <v>605.9803292994187</v>
      </c>
      <c r="E66" s="73">
        <f t="shared" si="4"/>
        <v>282.9018711785872</v>
      </c>
      <c r="F66" s="73">
        <f t="shared" si="5"/>
        <v>323.0784581208315</v>
      </c>
      <c r="G66" s="75"/>
      <c r="H66" s="74">
        <f t="shared" si="6"/>
        <v>84547.48289545534</v>
      </c>
      <c r="I66" s="34"/>
      <c r="M66" s="62">
        <f t="shared" si="0"/>
        <v>0</v>
      </c>
      <c r="N66" s="35"/>
    </row>
    <row r="67" spans="1:14" ht="15">
      <c r="A67" s="22"/>
      <c r="B67" s="70">
        <f t="shared" si="1"/>
        <v>53</v>
      </c>
      <c r="C67" s="71">
        <f t="shared" si="2"/>
        <v>44927</v>
      </c>
      <c r="D67" s="72">
        <f t="shared" si="3"/>
        <v>605.9803292994187</v>
      </c>
      <c r="E67" s="73">
        <f t="shared" si="4"/>
        <v>281.82494298485113</v>
      </c>
      <c r="F67" s="73">
        <f t="shared" si="5"/>
        <v>324.1553863145676</v>
      </c>
      <c r="G67" s="75"/>
      <c r="H67" s="74">
        <f t="shared" si="6"/>
        <v>84223.32750914077</v>
      </c>
      <c r="I67" s="34"/>
      <c r="M67" s="62">
        <f t="shared" si="0"/>
        <v>0</v>
      </c>
      <c r="N67" s="35"/>
    </row>
    <row r="68" spans="1:14" ht="15">
      <c r="A68" s="22"/>
      <c r="B68" s="70">
        <f t="shared" si="1"/>
        <v>54</v>
      </c>
      <c r="C68" s="71">
        <f t="shared" si="2"/>
        <v>44958</v>
      </c>
      <c r="D68" s="72">
        <f t="shared" si="3"/>
        <v>605.9803292994187</v>
      </c>
      <c r="E68" s="73">
        <f t="shared" si="4"/>
        <v>280.74442503046924</v>
      </c>
      <c r="F68" s="73">
        <f t="shared" si="5"/>
        <v>325.23590426894947</v>
      </c>
      <c r="G68" s="75"/>
      <c r="H68" s="74">
        <f t="shared" si="6"/>
        <v>83898.09160487182</v>
      </c>
      <c r="I68" s="34"/>
      <c r="M68" s="62">
        <f t="shared" si="0"/>
        <v>0</v>
      </c>
      <c r="N68" s="35"/>
    </row>
    <row r="69" spans="1:14" ht="15">
      <c r="A69" s="22"/>
      <c r="B69" s="70">
        <f t="shared" si="1"/>
        <v>55</v>
      </c>
      <c r="C69" s="71">
        <f t="shared" si="2"/>
        <v>44986</v>
      </c>
      <c r="D69" s="72">
        <f t="shared" si="3"/>
        <v>605.9803292994187</v>
      </c>
      <c r="E69" s="73">
        <f t="shared" si="4"/>
        <v>279.66030534957275</v>
      </c>
      <c r="F69" s="73">
        <f t="shared" si="5"/>
        <v>326.32002394984596</v>
      </c>
      <c r="G69" s="75"/>
      <c r="H69" s="74">
        <f t="shared" si="6"/>
        <v>83571.77158092198</v>
      </c>
      <c r="I69" s="34"/>
      <c r="M69" s="62">
        <f t="shared" si="0"/>
        <v>0</v>
      </c>
      <c r="N69" s="35"/>
    </row>
    <row r="70" spans="1:14" ht="15">
      <c r="A70" s="22"/>
      <c r="B70" s="70">
        <f t="shared" si="1"/>
        <v>56</v>
      </c>
      <c r="C70" s="71">
        <f t="shared" si="2"/>
        <v>45017</v>
      </c>
      <c r="D70" s="72">
        <f t="shared" si="3"/>
        <v>605.9803292994187</v>
      </c>
      <c r="E70" s="73">
        <f t="shared" si="4"/>
        <v>278.57257193640663</v>
      </c>
      <c r="F70" s="73">
        <f t="shared" si="5"/>
        <v>327.4077573630121</v>
      </c>
      <c r="G70" s="75"/>
      <c r="H70" s="74">
        <f t="shared" si="6"/>
        <v>83244.36382355898</v>
      </c>
      <c r="I70" s="34"/>
      <c r="M70" s="62">
        <f t="shared" si="0"/>
        <v>0</v>
      </c>
      <c r="N70" s="35"/>
    </row>
    <row r="71" spans="1:14" ht="15">
      <c r="A71" s="22"/>
      <c r="B71" s="70">
        <f t="shared" si="1"/>
        <v>57</v>
      </c>
      <c r="C71" s="71">
        <f t="shared" si="2"/>
        <v>45047</v>
      </c>
      <c r="D71" s="72">
        <f t="shared" si="3"/>
        <v>605.9803292994187</v>
      </c>
      <c r="E71" s="73">
        <f t="shared" si="4"/>
        <v>277.4812127451966</v>
      </c>
      <c r="F71" s="73">
        <f t="shared" si="5"/>
        <v>328.4991165542221</v>
      </c>
      <c r="G71" s="75"/>
      <c r="H71" s="74">
        <f t="shared" si="6"/>
        <v>82915.86470700476</v>
      </c>
      <c r="I71" s="34"/>
      <c r="M71" s="62">
        <f t="shared" si="0"/>
        <v>0</v>
      </c>
      <c r="N71" s="35"/>
    </row>
    <row r="72" spans="1:14" ht="15">
      <c r="A72" s="22"/>
      <c r="B72" s="70">
        <f t="shared" si="1"/>
        <v>58</v>
      </c>
      <c r="C72" s="71">
        <f t="shared" si="2"/>
        <v>45078</v>
      </c>
      <c r="D72" s="72">
        <f t="shared" si="3"/>
        <v>605.9803292994187</v>
      </c>
      <c r="E72" s="73">
        <f t="shared" si="4"/>
        <v>276.3862156900159</v>
      </c>
      <c r="F72" s="73">
        <f t="shared" si="5"/>
        <v>329.5941136094028</v>
      </c>
      <c r="G72" s="75"/>
      <c r="H72" s="74">
        <f t="shared" si="6"/>
        <v>82586.27059339535</v>
      </c>
      <c r="I72" s="34"/>
      <c r="M72" s="62">
        <f t="shared" si="0"/>
        <v>0</v>
      </c>
      <c r="N72" s="35"/>
    </row>
    <row r="73" spans="1:14" ht="15">
      <c r="A73" s="22"/>
      <c r="B73" s="70">
        <f t="shared" si="1"/>
        <v>59</v>
      </c>
      <c r="C73" s="71">
        <f t="shared" si="2"/>
        <v>45108</v>
      </c>
      <c r="D73" s="72">
        <f t="shared" si="3"/>
        <v>605.9803292994187</v>
      </c>
      <c r="E73" s="73">
        <f t="shared" si="4"/>
        <v>275.2875686446512</v>
      </c>
      <c r="F73" s="73">
        <f t="shared" si="5"/>
        <v>330.69276065476754</v>
      </c>
      <c r="G73" s="75"/>
      <c r="H73" s="74">
        <f t="shared" si="6"/>
        <v>82255.57783274059</v>
      </c>
      <c r="I73" s="34"/>
      <c r="M73" s="62">
        <f t="shared" si="0"/>
        <v>0</v>
      </c>
      <c r="N73" s="35"/>
    </row>
    <row r="74" spans="1:14" ht="15">
      <c r="A74" s="22"/>
      <c r="B74" s="70">
        <f t="shared" si="1"/>
        <v>60</v>
      </c>
      <c r="C74" s="71">
        <f t="shared" si="2"/>
        <v>45139</v>
      </c>
      <c r="D74" s="72">
        <f t="shared" si="3"/>
        <v>605.9803292994187</v>
      </c>
      <c r="E74" s="73">
        <f t="shared" si="4"/>
        <v>274.18525944246863</v>
      </c>
      <c r="F74" s="73">
        <f t="shared" si="5"/>
        <v>331.7950698569501</v>
      </c>
      <c r="G74" s="75"/>
      <c r="H74" s="74">
        <f t="shared" si="6"/>
        <v>81923.78276288364</v>
      </c>
      <c r="I74" s="34"/>
      <c r="M74" s="62">
        <f t="shared" si="0"/>
        <v>0</v>
      </c>
      <c r="N74" s="35"/>
    </row>
    <row r="75" spans="1:14" ht="15">
      <c r="A75" s="22"/>
      <c r="B75" s="70">
        <f t="shared" si="1"/>
        <v>61</v>
      </c>
      <c r="C75" s="71">
        <f t="shared" si="2"/>
        <v>45170</v>
      </c>
      <c r="D75" s="72">
        <f t="shared" si="3"/>
        <v>605.9803292994187</v>
      </c>
      <c r="E75" s="73">
        <f t="shared" si="4"/>
        <v>273.0792758762788</v>
      </c>
      <c r="F75" s="73">
        <f t="shared" si="5"/>
        <v>332.9010534231399</v>
      </c>
      <c r="G75" s="75"/>
      <c r="H75" s="74">
        <f t="shared" si="6"/>
        <v>81590.8817094605</v>
      </c>
      <c r="I75" s="34"/>
      <c r="M75" s="62">
        <f t="shared" si="0"/>
        <v>0</v>
      </c>
      <c r="N75" s="35"/>
    </row>
    <row r="76" spans="1:14" ht="15">
      <c r="A76" s="22"/>
      <c r="B76" s="70">
        <f t="shared" si="1"/>
        <v>62</v>
      </c>
      <c r="C76" s="71">
        <f t="shared" si="2"/>
        <v>45200</v>
      </c>
      <c r="D76" s="72">
        <f t="shared" si="3"/>
        <v>605.9803292994187</v>
      </c>
      <c r="E76" s="73">
        <f t="shared" si="4"/>
        <v>271.9696056982017</v>
      </c>
      <c r="F76" s="73">
        <f t="shared" si="5"/>
        <v>334.010723601217</v>
      </c>
      <c r="G76" s="75"/>
      <c r="H76" s="74">
        <f t="shared" si="6"/>
        <v>81256.87098585929</v>
      </c>
      <c r="I76" s="34"/>
      <c r="M76" s="62">
        <f t="shared" si="0"/>
        <v>0</v>
      </c>
      <c r="N76" s="35"/>
    </row>
    <row r="77" spans="1:14" ht="15">
      <c r="A77" s="22"/>
      <c r="B77" s="70">
        <f t="shared" si="1"/>
        <v>63</v>
      </c>
      <c r="C77" s="71">
        <f t="shared" si="2"/>
        <v>45231</v>
      </c>
      <c r="D77" s="72">
        <f t="shared" si="3"/>
        <v>605.9803292994187</v>
      </c>
      <c r="E77" s="73">
        <f t="shared" si="4"/>
        <v>270.856236619531</v>
      </c>
      <c r="F77" s="73">
        <f t="shared" si="5"/>
        <v>335.1240926798877</v>
      </c>
      <c r="G77" s="75"/>
      <c r="H77" s="74">
        <f t="shared" si="6"/>
        <v>80921.7468931794</v>
      </c>
      <c r="I77" s="34"/>
      <c r="M77" s="62">
        <f t="shared" si="0"/>
        <v>0</v>
      </c>
      <c r="N77" s="35"/>
    </row>
    <row r="78" spans="1:14" ht="15">
      <c r="A78" s="22"/>
      <c r="B78" s="70">
        <f t="shared" si="1"/>
        <v>64</v>
      </c>
      <c r="C78" s="71">
        <f t="shared" si="2"/>
        <v>45261</v>
      </c>
      <c r="D78" s="72">
        <f t="shared" si="3"/>
        <v>605.9803292994187</v>
      </c>
      <c r="E78" s="73">
        <f t="shared" si="4"/>
        <v>269.739156310598</v>
      </c>
      <c r="F78" s="73">
        <f t="shared" si="5"/>
        <v>336.2411729888207</v>
      </c>
      <c r="G78" s="75"/>
      <c r="H78" s="74">
        <f t="shared" si="6"/>
        <v>80585.50572019057</v>
      </c>
      <c r="I78" s="34"/>
      <c r="M78" s="62">
        <f t="shared" si="0"/>
        <v>0</v>
      </c>
      <c r="N78" s="35"/>
    </row>
    <row r="79" spans="1:14" ht="15">
      <c r="A79" s="22"/>
      <c r="B79" s="70">
        <f t="shared" si="1"/>
        <v>65</v>
      </c>
      <c r="C79" s="71">
        <f t="shared" si="2"/>
        <v>45292</v>
      </c>
      <c r="D79" s="72">
        <f t="shared" si="3"/>
        <v>605.9803292994187</v>
      </c>
      <c r="E79" s="73">
        <f t="shared" si="4"/>
        <v>268.6183524006353</v>
      </c>
      <c r="F79" s="73">
        <f t="shared" si="5"/>
        <v>337.36197689878344</v>
      </c>
      <c r="G79" s="75"/>
      <c r="H79" s="74">
        <f t="shared" si="6"/>
        <v>80248.14374329179</v>
      </c>
      <c r="I79" s="34"/>
      <c r="M79" s="62">
        <f aca="true" t="shared" si="7" ref="M79:M142">IF(AND(D79&gt;f_tolerance,D80&lt;f_tolerance),1,0)</f>
        <v>0</v>
      </c>
      <c r="N79" s="35"/>
    </row>
    <row r="80" spans="1:14" ht="15">
      <c r="A80" s="22"/>
      <c r="B80" s="70">
        <f aca="true" t="shared" si="8" ref="B80:B143">IF(B79&lt;interm*12,B79+1,"")</f>
        <v>66</v>
      </c>
      <c r="C80" s="71">
        <f t="shared" si="2"/>
        <v>45323</v>
      </c>
      <c r="D80" s="72">
        <f aca="true" t="shared" si="9" ref="D80:D143">IF(B80="",0,MIN(payamt,H79+E80))</f>
        <v>605.9803292994187</v>
      </c>
      <c r="E80" s="73">
        <f aca="true" t="shared" si="10" ref="E80:E143">IF(B80="","",H79*(inrate/12))</f>
        <v>267.4938124776393</v>
      </c>
      <c r="F80" s="73">
        <f t="shared" si="5"/>
        <v>338.4865168217794</v>
      </c>
      <c r="G80" s="75"/>
      <c r="H80" s="74">
        <f t="shared" si="6"/>
        <v>79909.65722647001</v>
      </c>
      <c r="I80" s="34"/>
      <c r="M80" s="62">
        <f t="shared" si="7"/>
        <v>0</v>
      </c>
      <c r="N80" s="35"/>
    </row>
    <row r="81" spans="1:14" ht="15">
      <c r="A81" s="22"/>
      <c r="B81" s="70">
        <f t="shared" si="8"/>
        <v>67</v>
      </c>
      <c r="C81" s="71">
        <f t="shared" si="2"/>
        <v>45352</v>
      </c>
      <c r="D81" s="72">
        <f t="shared" si="9"/>
        <v>605.9803292994187</v>
      </c>
      <c r="E81" s="73">
        <f t="shared" si="10"/>
        <v>266.36552408823337</v>
      </c>
      <c r="F81" s="73">
        <f t="shared" si="5"/>
        <v>339.61480521118534</v>
      </c>
      <c r="G81" s="75"/>
      <c r="H81" s="74">
        <f t="shared" si="6"/>
        <v>79570.04242125883</v>
      </c>
      <c r="I81" s="34"/>
      <c r="M81" s="62">
        <f t="shared" si="7"/>
        <v>0</v>
      </c>
      <c r="N81" s="35"/>
    </row>
    <row r="82" spans="1:14" ht="15">
      <c r="A82" s="22"/>
      <c r="B82" s="70">
        <f t="shared" si="8"/>
        <v>68</v>
      </c>
      <c r="C82" s="71">
        <f t="shared" si="2"/>
        <v>45383</v>
      </c>
      <c r="D82" s="72">
        <f t="shared" si="9"/>
        <v>605.9803292994187</v>
      </c>
      <c r="E82" s="73">
        <f t="shared" si="10"/>
        <v>265.23347473752943</v>
      </c>
      <c r="F82" s="73">
        <f t="shared" si="5"/>
        <v>340.7468545618893</v>
      </c>
      <c r="G82" s="75"/>
      <c r="H82" s="74">
        <f t="shared" si="6"/>
        <v>79229.29556669694</v>
      </c>
      <c r="I82" s="34"/>
      <c r="M82" s="62">
        <f t="shared" si="7"/>
        <v>0</v>
      </c>
      <c r="N82" s="35"/>
    </row>
    <row r="83" spans="1:14" ht="15">
      <c r="A83" s="22"/>
      <c r="B83" s="70">
        <f t="shared" si="8"/>
        <v>69</v>
      </c>
      <c r="C83" s="71">
        <f t="shared" si="2"/>
        <v>45413</v>
      </c>
      <c r="D83" s="72">
        <f t="shared" si="9"/>
        <v>605.9803292994187</v>
      </c>
      <c r="E83" s="73">
        <f t="shared" si="10"/>
        <v>264.0976518889898</v>
      </c>
      <c r="F83" s="73">
        <f t="shared" si="5"/>
        <v>341.8826774104289</v>
      </c>
      <c r="G83" s="75"/>
      <c r="H83" s="74">
        <f t="shared" si="6"/>
        <v>78887.41288928651</v>
      </c>
      <c r="I83" s="34"/>
      <c r="M83" s="62">
        <f t="shared" si="7"/>
        <v>0</v>
      </c>
      <c r="N83" s="35"/>
    </row>
    <row r="84" spans="1:14" ht="15">
      <c r="A84" s="22"/>
      <c r="B84" s="70">
        <f t="shared" si="8"/>
        <v>70</v>
      </c>
      <c r="C84" s="71">
        <f t="shared" si="2"/>
        <v>45444</v>
      </c>
      <c r="D84" s="72">
        <f t="shared" si="9"/>
        <v>605.9803292994187</v>
      </c>
      <c r="E84" s="73">
        <f t="shared" si="10"/>
        <v>262.9580429642884</v>
      </c>
      <c r="F84" s="73">
        <f t="shared" si="5"/>
        <v>343.02228633513033</v>
      </c>
      <c r="G84" s="75"/>
      <c r="H84" s="74">
        <f t="shared" si="6"/>
        <v>78544.39060295137</v>
      </c>
      <c r="I84" s="34"/>
      <c r="M84" s="62">
        <f t="shared" si="7"/>
        <v>0</v>
      </c>
      <c r="N84" s="35"/>
    </row>
    <row r="85" spans="1:14" ht="15">
      <c r="A85" s="22"/>
      <c r="B85" s="70">
        <f t="shared" si="8"/>
        <v>71</v>
      </c>
      <c r="C85" s="71">
        <f t="shared" si="2"/>
        <v>45474</v>
      </c>
      <c r="D85" s="72">
        <f t="shared" si="9"/>
        <v>605.9803292994187</v>
      </c>
      <c r="E85" s="73">
        <f t="shared" si="10"/>
        <v>261.8146353431713</v>
      </c>
      <c r="F85" s="73">
        <f t="shared" si="5"/>
        <v>344.1656939562474</v>
      </c>
      <c r="G85" s="75"/>
      <c r="H85" s="74">
        <f t="shared" si="6"/>
        <v>78200.22490899512</v>
      </c>
      <c r="I85" s="34"/>
      <c r="M85" s="62">
        <f t="shared" si="7"/>
        <v>0</v>
      </c>
      <c r="N85" s="35"/>
    </row>
    <row r="86" spans="1:14" ht="15">
      <c r="A86" s="22"/>
      <c r="B86" s="70">
        <f t="shared" si="8"/>
        <v>72</v>
      </c>
      <c r="C86" s="71">
        <f t="shared" si="2"/>
        <v>45505</v>
      </c>
      <c r="D86" s="72">
        <f t="shared" si="9"/>
        <v>605.9803292994187</v>
      </c>
      <c r="E86" s="73">
        <f t="shared" si="10"/>
        <v>260.6674163633171</v>
      </c>
      <c r="F86" s="73">
        <f t="shared" si="5"/>
        <v>345.3129129361016</v>
      </c>
      <c r="G86" s="75"/>
      <c r="H86" s="74">
        <f t="shared" si="6"/>
        <v>77854.91199605902</v>
      </c>
      <c r="I86" s="34"/>
      <c r="M86" s="62">
        <f t="shared" si="7"/>
        <v>0</v>
      </c>
      <c r="N86" s="35"/>
    </row>
    <row r="87" spans="1:14" ht="15">
      <c r="A87" s="22"/>
      <c r="B87" s="70">
        <f t="shared" si="8"/>
        <v>73</v>
      </c>
      <c r="C87" s="71">
        <f t="shared" si="2"/>
        <v>45536</v>
      </c>
      <c r="D87" s="72">
        <f t="shared" si="9"/>
        <v>605.9803292994187</v>
      </c>
      <c r="E87" s="73">
        <f t="shared" si="10"/>
        <v>259.51637332019675</v>
      </c>
      <c r="F87" s="73">
        <f t="shared" si="5"/>
        <v>346.46395597922196</v>
      </c>
      <c r="G87" s="75"/>
      <c r="H87" s="74">
        <f t="shared" si="6"/>
        <v>77508.44804007979</v>
      </c>
      <c r="I87" s="34"/>
      <c r="M87" s="62">
        <f t="shared" si="7"/>
        <v>0</v>
      </c>
      <c r="N87" s="35"/>
    </row>
    <row r="88" spans="1:14" ht="15">
      <c r="A88" s="22"/>
      <c r="B88" s="70">
        <f t="shared" si="8"/>
        <v>74</v>
      </c>
      <c r="C88" s="71">
        <f t="shared" si="2"/>
        <v>45566</v>
      </c>
      <c r="D88" s="72">
        <f t="shared" si="9"/>
        <v>605.9803292994187</v>
      </c>
      <c r="E88" s="73">
        <f t="shared" si="10"/>
        <v>258.36149346693264</v>
      </c>
      <c r="F88" s="73">
        <f t="shared" si="5"/>
        <v>347.61883583248607</v>
      </c>
      <c r="G88" s="75"/>
      <c r="H88" s="74">
        <f t="shared" si="6"/>
        <v>77160.8292042473</v>
      </c>
      <c r="I88" s="34"/>
      <c r="M88" s="62">
        <f t="shared" si="7"/>
        <v>0</v>
      </c>
      <c r="N88" s="35"/>
    </row>
    <row r="89" spans="1:14" ht="15">
      <c r="A89" s="22"/>
      <c r="B89" s="70">
        <f t="shared" si="8"/>
        <v>75</v>
      </c>
      <c r="C89" s="71">
        <f t="shared" si="2"/>
        <v>45597</v>
      </c>
      <c r="D89" s="72">
        <f t="shared" si="9"/>
        <v>605.9803292994187</v>
      </c>
      <c r="E89" s="73">
        <f t="shared" si="10"/>
        <v>257.2027640141577</v>
      </c>
      <c r="F89" s="73">
        <f t="shared" si="5"/>
        <v>348.777565285261</v>
      </c>
      <c r="G89" s="75"/>
      <c r="H89" s="74">
        <f t="shared" si="6"/>
        <v>76812.05163896205</v>
      </c>
      <c r="I89" s="34"/>
      <c r="M89" s="62">
        <f t="shared" si="7"/>
        <v>0</v>
      </c>
      <c r="N89" s="35"/>
    </row>
    <row r="90" spans="1:14" ht="15">
      <c r="A90" s="22"/>
      <c r="B90" s="70">
        <f t="shared" si="8"/>
        <v>76</v>
      </c>
      <c r="C90" s="71">
        <f t="shared" si="2"/>
        <v>45627</v>
      </c>
      <c r="D90" s="72">
        <f t="shared" si="9"/>
        <v>605.9803292994187</v>
      </c>
      <c r="E90" s="73">
        <f t="shared" si="10"/>
        <v>256.0401721298735</v>
      </c>
      <c r="F90" s="73">
        <f t="shared" si="5"/>
        <v>349.9401571695452</v>
      </c>
      <c r="G90" s="75"/>
      <c r="H90" s="74">
        <f t="shared" si="6"/>
        <v>76462.1114817925</v>
      </c>
      <c r="I90" s="34"/>
      <c r="M90" s="62">
        <f t="shared" si="7"/>
        <v>0</v>
      </c>
      <c r="N90" s="35"/>
    </row>
    <row r="91" spans="1:14" ht="15">
      <c r="A91" s="22"/>
      <c r="B91" s="70">
        <f t="shared" si="8"/>
        <v>77</v>
      </c>
      <c r="C91" s="71">
        <f t="shared" si="2"/>
        <v>45658</v>
      </c>
      <c r="D91" s="72">
        <f t="shared" si="9"/>
        <v>605.9803292994187</v>
      </c>
      <c r="E91" s="73">
        <f t="shared" si="10"/>
        <v>254.87370493930834</v>
      </c>
      <c r="F91" s="73">
        <f t="shared" si="5"/>
        <v>351.10662436011035</v>
      </c>
      <c r="G91" s="75"/>
      <c r="H91" s="74">
        <f t="shared" si="6"/>
        <v>76111.00485743239</v>
      </c>
      <c r="I91" s="34"/>
      <c r="M91" s="62">
        <f t="shared" si="7"/>
        <v>0</v>
      </c>
      <c r="N91" s="35"/>
    </row>
    <row r="92" spans="1:14" ht="15">
      <c r="A92" s="22"/>
      <c r="B92" s="70">
        <f t="shared" si="8"/>
        <v>78</v>
      </c>
      <c r="C92" s="71">
        <f t="shared" si="2"/>
        <v>45689</v>
      </c>
      <c r="D92" s="72">
        <f t="shared" si="9"/>
        <v>605.9803292994187</v>
      </c>
      <c r="E92" s="73">
        <f t="shared" si="10"/>
        <v>253.70334952477464</v>
      </c>
      <c r="F92" s="73">
        <f t="shared" si="5"/>
        <v>352.2769797746441</v>
      </c>
      <c r="G92" s="75"/>
      <c r="H92" s="74">
        <f t="shared" si="6"/>
        <v>75758.72787765774</v>
      </c>
      <c r="I92" s="34"/>
      <c r="M92" s="62">
        <f t="shared" si="7"/>
        <v>0</v>
      </c>
      <c r="N92" s="35"/>
    </row>
    <row r="93" spans="1:14" ht="15">
      <c r="A93" s="22"/>
      <c r="B93" s="70">
        <f t="shared" si="8"/>
        <v>79</v>
      </c>
      <c r="C93" s="71">
        <f t="shared" si="2"/>
        <v>45717</v>
      </c>
      <c r="D93" s="72">
        <f t="shared" si="9"/>
        <v>605.9803292994187</v>
      </c>
      <c r="E93" s="73">
        <f t="shared" si="10"/>
        <v>252.52909292552582</v>
      </c>
      <c r="F93" s="73">
        <f t="shared" si="5"/>
        <v>353.4512363738929</v>
      </c>
      <c r="G93" s="75"/>
      <c r="H93" s="74">
        <f t="shared" si="6"/>
        <v>75405.27664128385</v>
      </c>
      <c r="I93" s="34"/>
      <c r="M93" s="62">
        <f t="shared" si="7"/>
        <v>0</v>
      </c>
      <c r="N93" s="35"/>
    </row>
    <row r="94" spans="1:14" ht="15">
      <c r="A94" s="22"/>
      <c r="B94" s="70">
        <f t="shared" si="8"/>
        <v>80</v>
      </c>
      <c r="C94" s="71">
        <f t="shared" si="2"/>
        <v>45748</v>
      </c>
      <c r="D94" s="72">
        <f t="shared" si="9"/>
        <v>605.9803292994187</v>
      </c>
      <c r="E94" s="73">
        <f t="shared" si="10"/>
        <v>251.35092213761286</v>
      </c>
      <c r="F94" s="73">
        <f t="shared" si="5"/>
        <v>354.62940716180583</v>
      </c>
      <c r="G94" s="75"/>
      <c r="H94" s="74">
        <f t="shared" si="6"/>
        <v>75050.64723412205</v>
      </c>
      <c r="I94" s="34"/>
      <c r="M94" s="62">
        <f t="shared" si="7"/>
        <v>0</v>
      </c>
      <c r="N94" s="35"/>
    </row>
    <row r="95" spans="1:14" ht="15">
      <c r="A95" s="22"/>
      <c r="B95" s="70">
        <f t="shared" si="8"/>
        <v>81</v>
      </c>
      <c r="C95" s="71">
        <f t="shared" si="2"/>
        <v>45778</v>
      </c>
      <c r="D95" s="72">
        <f t="shared" si="9"/>
        <v>605.9803292994187</v>
      </c>
      <c r="E95" s="73">
        <f t="shared" si="10"/>
        <v>250.1688241137402</v>
      </c>
      <c r="F95" s="73">
        <f t="shared" si="5"/>
        <v>355.8115051856785</v>
      </c>
      <c r="G95" s="75"/>
      <c r="H95" s="74">
        <f t="shared" si="6"/>
        <v>74694.83572893638</v>
      </c>
      <c r="I95" s="34"/>
      <c r="M95" s="62">
        <f t="shared" si="7"/>
        <v>0</v>
      </c>
      <c r="N95" s="35"/>
    </row>
    <row r="96" spans="1:14" ht="15">
      <c r="A96" s="22"/>
      <c r="B96" s="70">
        <f t="shared" si="8"/>
        <v>82</v>
      </c>
      <c r="C96" s="71">
        <f t="shared" si="2"/>
        <v>45809</v>
      </c>
      <c r="D96" s="72">
        <f t="shared" si="9"/>
        <v>605.9803292994187</v>
      </c>
      <c r="E96" s="73">
        <f t="shared" si="10"/>
        <v>248.98278576312129</v>
      </c>
      <c r="F96" s="73">
        <f t="shared" si="5"/>
        <v>356.9975435362974</v>
      </c>
      <c r="G96" s="75"/>
      <c r="H96" s="74">
        <f t="shared" si="6"/>
        <v>74337.83818540008</v>
      </c>
      <c r="I96" s="34"/>
      <c r="M96" s="62">
        <f t="shared" si="7"/>
        <v>0</v>
      </c>
      <c r="N96" s="35"/>
    </row>
    <row r="97" spans="1:14" ht="15">
      <c r="A97" s="22"/>
      <c r="B97" s="70">
        <f t="shared" si="8"/>
        <v>83</v>
      </c>
      <c r="C97" s="71">
        <f t="shared" si="2"/>
        <v>45839</v>
      </c>
      <c r="D97" s="72">
        <f t="shared" si="9"/>
        <v>605.9803292994187</v>
      </c>
      <c r="E97" s="73">
        <f t="shared" si="10"/>
        <v>247.7927939513336</v>
      </c>
      <c r="F97" s="73">
        <f t="shared" si="5"/>
        <v>358.18753534808513</v>
      </c>
      <c r="G97" s="75"/>
      <c r="H97" s="74">
        <f t="shared" si="6"/>
        <v>73979.65065005199</v>
      </c>
      <c r="I97" s="34"/>
      <c r="M97" s="62">
        <f t="shared" si="7"/>
        <v>0</v>
      </c>
      <c r="N97" s="35"/>
    </row>
    <row r="98" spans="1:14" ht="15">
      <c r="A98" s="22"/>
      <c r="B98" s="70">
        <f t="shared" si="8"/>
        <v>84</v>
      </c>
      <c r="C98" s="71">
        <f t="shared" si="2"/>
        <v>45870</v>
      </c>
      <c r="D98" s="72">
        <f t="shared" si="9"/>
        <v>605.9803292994187</v>
      </c>
      <c r="E98" s="73">
        <f t="shared" si="10"/>
        <v>246.59883550017332</v>
      </c>
      <c r="F98" s="73">
        <f t="shared" si="5"/>
        <v>359.3814937992454</v>
      </c>
      <c r="G98" s="75"/>
      <c r="H98" s="74">
        <f t="shared" si="6"/>
        <v>73620.26915625275</v>
      </c>
      <c r="I98" s="34"/>
      <c r="M98" s="62">
        <f t="shared" si="7"/>
        <v>0</v>
      </c>
      <c r="N98" s="35"/>
    </row>
    <row r="99" spans="1:14" ht="15">
      <c r="A99" s="22"/>
      <c r="B99" s="70">
        <f t="shared" si="8"/>
        <v>85</v>
      </c>
      <c r="C99" s="71">
        <f t="shared" si="2"/>
        <v>45901</v>
      </c>
      <c r="D99" s="72">
        <f t="shared" si="9"/>
        <v>605.9803292994187</v>
      </c>
      <c r="E99" s="73">
        <f t="shared" si="10"/>
        <v>245.40089718750917</v>
      </c>
      <c r="F99" s="73">
        <f t="shared" si="5"/>
        <v>360.57943211190957</v>
      </c>
      <c r="G99" s="75"/>
      <c r="H99" s="74">
        <f t="shared" si="6"/>
        <v>73259.68972414084</v>
      </c>
      <c r="I99" s="34"/>
      <c r="M99" s="62">
        <f t="shared" si="7"/>
        <v>0</v>
      </c>
      <c r="N99" s="35"/>
    </row>
    <row r="100" spans="1:14" ht="15">
      <c r="A100" s="22"/>
      <c r="B100" s="70">
        <f t="shared" si="8"/>
        <v>86</v>
      </c>
      <c r="C100" s="71">
        <f t="shared" si="2"/>
        <v>45931</v>
      </c>
      <c r="D100" s="72">
        <f t="shared" si="9"/>
        <v>605.9803292994187</v>
      </c>
      <c r="E100" s="73">
        <f t="shared" si="10"/>
        <v>244.19896574713616</v>
      </c>
      <c r="F100" s="73">
        <f t="shared" si="5"/>
        <v>361.7813635522825</v>
      </c>
      <c r="G100" s="75"/>
      <c r="H100" s="74">
        <f t="shared" si="6"/>
        <v>72897.90836058857</v>
      </c>
      <c r="I100" s="34"/>
      <c r="M100" s="62">
        <f t="shared" si="7"/>
        <v>0</v>
      </c>
      <c r="N100" s="35"/>
    </row>
    <row r="101" spans="1:14" ht="15">
      <c r="A101" s="22"/>
      <c r="B101" s="70">
        <f t="shared" si="8"/>
        <v>87</v>
      </c>
      <c r="C101" s="71">
        <f t="shared" si="2"/>
        <v>45962</v>
      </c>
      <c r="D101" s="72">
        <f t="shared" si="9"/>
        <v>605.9803292994187</v>
      </c>
      <c r="E101" s="73">
        <f t="shared" si="10"/>
        <v>242.9930278686286</v>
      </c>
      <c r="F101" s="73">
        <f t="shared" si="5"/>
        <v>362.9873014307901</v>
      </c>
      <c r="G101" s="75"/>
      <c r="H101" s="74">
        <f t="shared" si="6"/>
        <v>72534.92105915777</v>
      </c>
      <c r="I101" s="34"/>
      <c r="M101" s="62">
        <f t="shared" si="7"/>
        <v>0</v>
      </c>
      <c r="N101" s="35"/>
    </row>
    <row r="102" spans="1:14" ht="15">
      <c r="A102" s="22"/>
      <c r="B102" s="70">
        <f t="shared" si="8"/>
        <v>88</v>
      </c>
      <c r="C102" s="71">
        <f t="shared" si="2"/>
        <v>45992</v>
      </c>
      <c r="D102" s="72">
        <f t="shared" si="9"/>
        <v>605.9803292994187</v>
      </c>
      <c r="E102" s="73">
        <f t="shared" si="10"/>
        <v>241.7830701971926</v>
      </c>
      <c r="F102" s="73">
        <f t="shared" si="5"/>
        <v>364.1972591022261</v>
      </c>
      <c r="G102" s="75"/>
      <c r="H102" s="74">
        <f t="shared" si="6"/>
        <v>72170.72380005555</v>
      </c>
      <c r="I102" s="34"/>
      <c r="M102" s="62">
        <f t="shared" si="7"/>
        <v>0</v>
      </c>
      <c r="N102" s="35"/>
    </row>
    <row r="103" spans="1:14" ht="15">
      <c r="A103" s="22"/>
      <c r="B103" s="70">
        <f t="shared" si="8"/>
        <v>89</v>
      </c>
      <c r="C103" s="71">
        <f t="shared" si="2"/>
        <v>46023</v>
      </c>
      <c r="D103" s="72">
        <f t="shared" si="9"/>
        <v>605.9803292994187</v>
      </c>
      <c r="E103" s="73">
        <f t="shared" si="10"/>
        <v>240.56907933351852</v>
      </c>
      <c r="F103" s="73">
        <f t="shared" si="5"/>
        <v>365.4112499659002</v>
      </c>
      <c r="G103" s="75"/>
      <c r="H103" s="74">
        <f t="shared" si="6"/>
        <v>71805.31255008966</v>
      </c>
      <c r="I103" s="34"/>
      <c r="M103" s="62">
        <f t="shared" si="7"/>
        <v>0</v>
      </c>
      <c r="N103" s="35"/>
    </row>
    <row r="104" spans="1:14" ht="15">
      <c r="A104" s="22"/>
      <c r="B104" s="70">
        <f t="shared" si="8"/>
        <v>90</v>
      </c>
      <c r="C104" s="71">
        <f t="shared" si="2"/>
        <v>46054</v>
      </c>
      <c r="D104" s="72">
        <f t="shared" si="9"/>
        <v>605.9803292994187</v>
      </c>
      <c r="E104" s="73">
        <f t="shared" si="10"/>
        <v>239.3510418336322</v>
      </c>
      <c r="F104" s="73">
        <f t="shared" si="5"/>
        <v>366.62928746578655</v>
      </c>
      <c r="G104" s="75"/>
      <c r="H104" s="74">
        <f t="shared" si="6"/>
        <v>71438.68326262388</v>
      </c>
      <c r="I104" s="34"/>
      <c r="M104" s="62">
        <f t="shared" si="7"/>
        <v>0</v>
      </c>
      <c r="N104" s="35"/>
    </row>
    <row r="105" spans="1:14" ht="15">
      <c r="A105" s="22"/>
      <c r="B105" s="70">
        <f t="shared" si="8"/>
        <v>91</v>
      </c>
      <c r="C105" s="71">
        <f t="shared" si="2"/>
        <v>46082</v>
      </c>
      <c r="D105" s="72">
        <f t="shared" si="9"/>
        <v>605.9803292994187</v>
      </c>
      <c r="E105" s="73">
        <f t="shared" si="10"/>
        <v>238.12894420874628</v>
      </c>
      <c r="F105" s="73">
        <f t="shared" si="5"/>
        <v>367.85138509067247</v>
      </c>
      <c r="G105" s="75"/>
      <c r="H105" s="74">
        <f t="shared" si="6"/>
        <v>71070.8318775332</v>
      </c>
      <c r="I105" s="34"/>
      <c r="M105" s="62">
        <f t="shared" si="7"/>
        <v>0</v>
      </c>
      <c r="N105" s="35"/>
    </row>
    <row r="106" spans="1:14" ht="15">
      <c r="A106" s="22"/>
      <c r="B106" s="70">
        <f t="shared" si="8"/>
        <v>92</v>
      </c>
      <c r="C106" s="71">
        <f t="shared" si="2"/>
        <v>46113</v>
      </c>
      <c r="D106" s="72">
        <f t="shared" si="9"/>
        <v>605.9803292994187</v>
      </c>
      <c r="E106" s="73">
        <f t="shared" si="10"/>
        <v>236.9027729251107</v>
      </c>
      <c r="F106" s="73">
        <f t="shared" si="5"/>
        <v>369.077556374308</v>
      </c>
      <c r="G106" s="75"/>
      <c r="H106" s="74">
        <f t="shared" si="6"/>
        <v>70701.75432115889</v>
      </c>
      <c r="I106" s="34"/>
      <c r="M106" s="62">
        <f t="shared" si="7"/>
        <v>0</v>
      </c>
      <c r="N106" s="35"/>
    </row>
    <row r="107" spans="1:14" ht="15">
      <c r="A107" s="22"/>
      <c r="B107" s="70">
        <f t="shared" si="8"/>
        <v>93</v>
      </c>
      <c r="C107" s="71">
        <f t="shared" si="2"/>
        <v>46143</v>
      </c>
      <c r="D107" s="72">
        <f t="shared" si="9"/>
        <v>605.9803292994187</v>
      </c>
      <c r="E107" s="73">
        <f t="shared" si="10"/>
        <v>235.672514403863</v>
      </c>
      <c r="F107" s="73">
        <f t="shared" si="5"/>
        <v>370.3078148955557</v>
      </c>
      <c r="G107" s="75"/>
      <c r="H107" s="74">
        <f t="shared" si="6"/>
        <v>70331.44650626334</v>
      </c>
      <c r="I107" s="34"/>
      <c r="M107" s="62">
        <f t="shared" si="7"/>
        <v>0</v>
      </c>
      <c r="N107" s="35"/>
    </row>
    <row r="108" spans="1:14" ht="15">
      <c r="A108" s="22"/>
      <c r="B108" s="70">
        <f t="shared" si="8"/>
        <v>94</v>
      </c>
      <c r="C108" s="71">
        <f t="shared" si="2"/>
        <v>46174</v>
      </c>
      <c r="D108" s="72">
        <f t="shared" si="9"/>
        <v>605.9803292994187</v>
      </c>
      <c r="E108" s="73">
        <f t="shared" si="10"/>
        <v>234.43815502087782</v>
      </c>
      <c r="F108" s="73">
        <f t="shared" si="5"/>
        <v>371.54217427854087</v>
      </c>
      <c r="G108" s="75"/>
      <c r="H108" s="74">
        <f t="shared" si="6"/>
        <v>69959.9043319848</v>
      </c>
      <c r="I108" s="34"/>
      <c r="M108" s="62">
        <f t="shared" si="7"/>
        <v>0</v>
      </c>
      <c r="N108" s="35"/>
    </row>
    <row r="109" spans="1:14" ht="15">
      <c r="A109" s="22"/>
      <c r="B109" s="70">
        <f t="shared" si="8"/>
        <v>95</v>
      </c>
      <c r="C109" s="71">
        <f t="shared" si="2"/>
        <v>46204</v>
      </c>
      <c r="D109" s="72">
        <f t="shared" si="9"/>
        <v>605.9803292994187</v>
      </c>
      <c r="E109" s="73">
        <f t="shared" si="10"/>
        <v>233.199681106616</v>
      </c>
      <c r="F109" s="73">
        <f t="shared" si="5"/>
        <v>372.7806481928027</v>
      </c>
      <c r="G109" s="75"/>
      <c r="H109" s="74">
        <f t="shared" si="6"/>
        <v>69587.123683792</v>
      </c>
      <c r="I109" s="34"/>
      <c r="M109" s="62">
        <f t="shared" si="7"/>
        <v>0</v>
      </c>
      <c r="N109" s="35"/>
    </row>
    <row r="110" spans="1:14" ht="15">
      <c r="A110" s="22"/>
      <c r="B110" s="70">
        <f t="shared" si="8"/>
        <v>96</v>
      </c>
      <c r="C110" s="71">
        <f t="shared" si="2"/>
        <v>46235</v>
      </c>
      <c r="D110" s="72">
        <f t="shared" si="9"/>
        <v>605.9803292994187</v>
      </c>
      <c r="E110" s="73">
        <f t="shared" si="10"/>
        <v>231.95707894597334</v>
      </c>
      <c r="F110" s="73">
        <f t="shared" si="5"/>
        <v>374.0232503534454</v>
      </c>
      <c r="G110" s="75"/>
      <c r="H110" s="74">
        <f t="shared" si="6"/>
        <v>69213.10043343855</v>
      </c>
      <c r="I110" s="34"/>
      <c r="M110" s="62">
        <f t="shared" si="7"/>
        <v>0</v>
      </c>
      <c r="N110" s="35"/>
    </row>
    <row r="111" spans="1:14" ht="15">
      <c r="A111" s="22"/>
      <c r="B111" s="70">
        <f t="shared" si="8"/>
        <v>97</v>
      </c>
      <c r="C111" s="71">
        <f t="shared" si="2"/>
        <v>46266</v>
      </c>
      <c r="D111" s="72">
        <f t="shared" si="9"/>
        <v>605.9803292994187</v>
      </c>
      <c r="E111" s="73">
        <f t="shared" si="10"/>
        <v>230.71033477812853</v>
      </c>
      <c r="F111" s="73">
        <f t="shared" si="5"/>
        <v>375.2699945212902</v>
      </c>
      <c r="G111" s="75"/>
      <c r="H111" s="74">
        <f t="shared" si="6"/>
        <v>68837.83043891726</v>
      </c>
      <c r="I111" s="34"/>
      <c r="M111" s="62">
        <f t="shared" si="7"/>
        <v>0</v>
      </c>
      <c r="N111" s="35"/>
    </row>
    <row r="112" spans="1:14" ht="15">
      <c r="A112" s="22"/>
      <c r="B112" s="70">
        <f t="shared" si="8"/>
        <v>98</v>
      </c>
      <c r="C112" s="71">
        <f t="shared" si="2"/>
        <v>46296</v>
      </c>
      <c r="D112" s="72">
        <f t="shared" si="9"/>
        <v>605.9803292994187</v>
      </c>
      <c r="E112" s="73">
        <f t="shared" si="10"/>
        <v>229.45943479639087</v>
      </c>
      <c r="F112" s="73">
        <f t="shared" si="5"/>
        <v>376.5208945030279</v>
      </c>
      <c r="G112" s="75"/>
      <c r="H112" s="74">
        <f t="shared" si="6"/>
        <v>68461.30954441422</v>
      </c>
      <c r="I112" s="34"/>
      <c r="M112" s="62">
        <f t="shared" si="7"/>
        <v>0</v>
      </c>
      <c r="N112" s="35"/>
    </row>
    <row r="113" spans="1:14" ht="15">
      <c r="A113" s="22"/>
      <c r="B113" s="70">
        <f t="shared" si="8"/>
        <v>99</v>
      </c>
      <c r="C113" s="71">
        <f t="shared" si="2"/>
        <v>46327</v>
      </c>
      <c r="D113" s="72">
        <f t="shared" si="9"/>
        <v>605.9803292994187</v>
      </c>
      <c r="E113" s="73">
        <f t="shared" si="10"/>
        <v>228.20436514804743</v>
      </c>
      <c r="F113" s="73">
        <f t="shared" si="5"/>
        <v>377.7759641513713</v>
      </c>
      <c r="G113" s="75"/>
      <c r="H113" s="74">
        <f t="shared" si="6"/>
        <v>68083.53358026285</v>
      </c>
      <c r="I113" s="34"/>
      <c r="M113" s="62">
        <f t="shared" si="7"/>
        <v>0</v>
      </c>
      <c r="N113" s="35"/>
    </row>
    <row r="114" spans="1:14" ht="15">
      <c r="A114" s="22"/>
      <c r="B114" s="70">
        <f t="shared" si="8"/>
        <v>100</v>
      </c>
      <c r="C114" s="71">
        <f t="shared" si="2"/>
        <v>46357</v>
      </c>
      <c r="D114" s="72">
        <f t="shared" si="9"/>
        <v>605.9803292994187</v>
      </c>
      <c r="E114" s="73">
        <f t="shared" si="10"/>
        <v>226.94511193420954</v>
      </c>
      <c r="F114" s="73">
        <f t="shared" si="5"/>
        <v>379.0352173652092</v>
      </c>
      <c r="G114" s="75"/>
      <c r="H114" s="74">
        <f t="shared" si="6"/>
        <v>67704.49836289765</v>
      </c>
      <c r="I114" s="34"/>
      <c r="M114" s="62">
        <f t="shared" si="7"/>
        <v>0</v>
      </c>
      <c r="N114" s="35"/>
    </row>
    <row r="115" spans="1:14" ht="15">
      <c r="A115" s="22"/>
      <c r="B115" s="70">
        <f t="shared" si="8"/>
        <v>101</v>
      </c>
      <c r="C115" s="71">
        <f t="shared" si="2"/>
        <v>46388</v>
      </c>
      <c r="D115" s="72">
        <f t="shared" si="9"/>
        <v>605.9803292994187</v>
      </c>
      <c r="E115" s="73">
        <f t="shared" si="10"/>
        <v>225.68166120965884</v>
      </c>
      <c r="F115" s="73">
        <f t="shared" si="5"/>
        <v>380.2986680897599</v>
      </c>
      <c r="G115" s="75"/>
      <c r="H115" s="74">
        <f t="shared" si="6"/>
        <v>67324.19969480789</v>
      </c>
      <c r="I115" s="34"/>
      <c r="M115" s="62">
        <f t="shared" si="7"/>
        <v>0</v>
      </c>
      <c r="N115" s="35"/>
    </row>
    <row r="116" spans="1:14" ht="15">
      <c r="A116" s="22"/>
      <c r="B116" s="70">
        <f t="shared" si="8"/>
        <v>102</v>
      </c>
      <c r="C116" s="71">
        <f t="shared" si="2"/>
        <v>46419</v>
      </c>
      <c r="D116" s="72">
        <f t="shared" si="9"/>
        <v>605.9803292994187</v>
      </c>
      <c r="E116" s="73">
        <f t="shared" si="10"/>
        <v>224.413998982693</v>
      </c>
      <c r="F116" s="73">
        <f t="shared" si="5"/>
        <v>381.5663303167257</v>
      </c>
      <c r="G116" s="75"/>
      <c r="H116" s="74">
        <f t="shared" si="6"/>
        <v>66942.63336449116</v>
      </c>
      <c r="I116" s="34"/>
      <c r="M116" s="62">
        <f t="shared" si="7"/>
        <v>0</v>
      </c>
      <c r="N116" s="35"/>
    </row>
    <row r="117" spans="1:14" ht="15">
      <c r="A117" s="22"/>
      <c r="B117" s="70">
        <f t="shared" si="8"/>
        <v>103</v>
      </c>
      <c r="C117" s="71">
        <f t="shared" si="2"/>
        <v>46447</v>
      </c>
      <c r="D117" s="72">
        <f t="shared" si="9"/>
        <v>605.9803292994187</v>
      </c>
      <c r="E117" s="73">
        <f t="shared" si="10"/>
        <v>223.14211121497056</v>
      </c>
      <c r="F117" s="73">
        <f t="shared" si="5"/>
        <v>382.83821808444816</v>
      </c>
      <c r="G117" s="75"/>
      <c r="H117" s="74">
        <f t="shared" si="6"/>
        <v>66559.79514640672</v>
      </c>
      <c r="I117" s="34"/>
      <c r="M117" s="62">
        <f t="shared" si="7"/>
        <v>0</v>
      </c>
      <c r="N117" s="35"/>
    </row>
    <row r="118" spans="1:14" ht="15">
      <c r="A118" s="22"/>
      <c r="B118" s="70">
        <f t="shared" si="8"/>
        <v>104</v>
      </c>
      <c r="C118" s="71">
        <f t="shared" si="2"/>
        <v>46478</v>
      </c>
      <c r="D118" s="72">
        <f t="shared" si="9"/>
        <v>605.9803292994187</v>
      </c>
      <c r="E118" s="73">
        <f t="shared" si="10"/>
        <v>221.86598382135574</v>
      </c>
      <c r="F118" s="73">
        <f t="shared" si="5"/>
        <v>384.114345478063</v>
      </c>
      <c r="G118" s="75"/>
      <c r="H118" s="74">
        <f t="shared" si="6"/>
        <v>66175.68080092865</v>
      </c>
      <c r="I118" s="34"/>
      <c r="M118" s="62">
        <f t="shared" si="7"/>
        <v>0</v>
      </c>
      <c r="N118" s="35"/>
    </row>
    <row r="119" spans="1:14" ht="15">
      <c r="A119" s="22"/>
      <c r="B119" s="70">
        <f t="shared" si="8"/>
        <v>105</v>
      </c>
      <c r="C119" s="71">
        <f t="shared" si="2"/>
        <v>46508</v>
      </c>
      <c r="D119" s="72">
        <f t="shared" si="9"/>
        <v>605.9803292994187</v>
      </c>
      <c r="E119" s="73">
        <f t="shared" si="10"/>
        <v>220.58560266976218</v>
      </c>
      <c r="F119" s="73">
        <f t="shared" si="5"/>
        <v>385.39472662965653</v>
      </c>
      <c r="G119" s="75"/>
      <c r="H119" s="74">
        <f t="shared" si="6"/>
        <v>65790.28607429899</v>
      </c>
      <c r="I119" s="34"/>
      <c r="M119" s="62">
        <f t="shared" si="7"/>
        <v>0</v>
      </c>
      <c r="N119" s="35"/>
    </row>
    <row r="120" spans="1:14" ht="15">
      <c r="A120" s="22"/>
      <c r="B120" s="70">
        <f t="shared" si="8"/>
        <v>106</v>
      </c>
      <c r="C120" s="71">
        <f t="shared" si="2"/>
        <v>46539</v>
      </c>
      <c r="D120" s="72">
        <f t="shared" si="9"/>
        <v>605.9803292994187</v>
      </c>
      <c r="E120" s="73">
        <f t="shared" si="10"/>
        <v>219.30095358099663</v>
      </c>
      <c r="F120" s="73">
        <f t="shared" si="5"/>
        <v>386.6793757184221</v>
      </c>
      <c r="G120" s="75"/>
      <c r="H120" s="74">
        <f t="shared" si="6"/>
        <v>65403.60669858057</v>
      </c>
      <c r="I120" s="34"/>
      <c r="M120" s="62">
        <f t="shared" si="7"/>
        <v>0</v>
      </c>
      <c r="N120" s="35"/>
    </row>
    <row r="121" spans="1:14" ht="15">
      <c r="A121" s="22"/>
      <c r="B121" s="70">
        <f t="shared" si="8"/>
        <v>107</v>
      </c>
      <c r="C121" s="71">
        <f t="shared" si="2"/>
        <v>46569</v>
      </c>
      <c r="D121" s="72">
        <f t="shared" si="9"/>
        <v>605.9803292994187</v>
      </c>
      <c r="E121" s="73">
        <f t="shared" si="10"/>
        <v>218.01202232860192</v>
      </c>
      <c r="F121" s="73">
        <f t="shared" si="5"/>
        <v>387.9683069708168</v>
      </c>
      <c r="G121" s="75"/>
      <c r="H121" s="74">
        <f t="shared" si="6"/>
        <v>65015.63839160975</v>
      </c>
      <c r="I121" s="34"/>
      <c r="M121" s="62">
        <f t="shared" si="7"/>
        <v>0</v>
      </c>
      <c r="N121" s="35"/>
    </row>
    <row r="122" spans="1:14" ht="15">
      <c r="A122" s="22"/>
      <c r="B122" s="70">
        <f t="shared" si="8"/>
        <v>108</v>
      </c>
      <c r="C122" s="71">
        <f t="shared" si="2"/>
        <v>46600</v>
      </c>
      <c r="D122" s="72">
        <f t="shared" si="9"/>
        <v>605.9803292994187</v>
      </c>
      <c r="E122" s="73">
        <f t="shared" si="10"/>
        <v>216.71879463869917</v>
      </c>
      <c r="F122" s="73">
        <f t="shared" si="5"/>
        <v>389.2615346607196</v>
      </c>
      <c r="G122" s="75"/>
      <c r="H122" s="74">
        <f t="shared" si="6"/>
        <v>64626.37685694903</v>
      </c>
      <c r="I122" s="34"/>
      <c r="M122" s="62">
        <f t="shared" si="7"/>
        <v>0</v>
      </c>
      <c r="N122" s="35"/>
    </row>
    <row r="123" spans="1:14" ht="15">
      <c r="A123" s="22"/>
      <c r="B123" s="70">
        <f t="shared" si="8"/>
        <v>109</v>
      </c>
      <c r="C123" s="71">
        <f t="shared" si="2"/>
        <v>46631</v>
      </c>
      <c r="D123" s="72">
        <f t="shared" si="9"/>
        <v>605.9803292994187</v>
      </c>
      <c r="E123" s="73">
        <f t="shared" si="10"/>
        <v>215.4212561898301</v>
      </c>
      <c r="F123" s="73">
        <f t="shared" si="5"/>
        <v>390.5590731095886</v>
      </c>
      <c r="G123" s="75"/>
      <c r="H123" s="74">
        <f t="shared" si="6"/>
        <v>64235.81778383944</v>
      </c>
      <c r="I123" s="34"/>
      <c r="M123" s="62">
        <f t="shared" si="7"/>
        <v>0</v>
      </c>
      <c r="N123" s="35"/>
    </row>
    <row r="124" spans="1:14" ht="15">
      <c r="A124" s="22"/>
      <c r="B124" s="70">
        <f t="shared" si="8"/>
        <v>110</v>
      </c>
      <c r="C124" s="71">
        <f t="shared" si="2"/>
        <v>46661</v>
      </c>
      <c r="D124" s="72">
        <f t="shared" si="9"/>
        <v>605.9803292994187</v>
      </c>
      <c r="E124" s="73">
        <f t="shared" si="10"/>
        <v>214.11939261279815</v>
      </c>
      <c r="F124" s="73">
        <f t="shared" si="5"/>
        <v>391.86093668662056</v>
      </c>
      <c r="G124" s="75"/>
      <c r="H124" s="74">
        <f t="shared" si="6"/>
        <v>63843.95684715282</v>
      </c>
      <c r="I124" s="34"/>
      <c r="M124" s="62">
        <f t="shared" si="7"/>
        <v>0</v>
      </c>
      <c r="N124" s="35"/>
    </row>
    <row r="125" spans="1:14" ht="15">
      <c r="A125" s="22"/>
      <c r="B125" s="70">
        <f t="shared" si="8"/>
        <v>111</v>
      </c>
      <c r="C125" s="71">
        <f t="shared" si="2"/>
        <v>46692</v>
      </c>
      <c r="D125" s="72">
        <f t="shared" si="9"/>
        <v>605.9803292994187</v>
      </c>
      <c r="E125" s="73">
        <f t="shared" si="10"/>
        <v>212.81318949050942</v>
      </c>
      <c r="F125" s="73">
        <f t="shared" si="5"/>
        <v>393.16713980890927</v>
      </c>
      <c r="G125" s="75"/>
      <c r="H125" s="74">
        <f t="shared" si="6"/>
        <v>63450.78970734391</v>
      </c>
      <c r="I125" s="34"/>
      <c r="M125" s="62">
        <f t="shared" si="7"/>
        <v>0</v>
      </c>
      <c r="N125" s="35"/>
    </row>
    <row r="126" spans="1:14" ht="15">
      <c r="A126" s="22"/>
      <c r="B126" s="70">
        <f t="shared" si="8"/>
        <v>112</v>
      </c>
      <c r="C126" s="71">
        <f t="shared" si="2"/>
        <v>46722</v>
      </c>
      <c r="D126" s="72">
        <f t="shared" si="9"/>
        <v>605.9803292994187</v>
      </c>
      <c r="E126" s="73">
        <f t="shared" si="10"/>
        <v>211.50263235781304</v>
      </c>
      <c r="F126" s="73">
        <f t="shared" si="5"/>
        <v>394.4776969416057</v>
      </c>
      <c r="G126" s="75"/>
      <c r="H126" s="74">
        <f t="shared" si="6"/>
        <v>63056.312010402304</v>
      </c>
      <c r="I126" s="34"/>
      <c r="M126" s="62">
        <f t="shared" si="7"/>
        <v>0</v>
      </c>
      <c r="N126" s="35"/>
    </row>
    <row r="127" spans="1:14" ht="15">
      <c r="A127" s="22"/>
      <c r="B127" s="70">
        <f t="shared" si="8"/>
        <v>113</v>
      </c>
      <c r="C127" s="71">
        <f t="shared" si="2"/>
        <v>46753</v>
      </c>
      <c r="D127" s="72">
        <f t="shared" si="9"/>
        <v>605.9803292994187</v>
      </c>
      <c r="E127" s="73">
        <f t="shared" si="10"/>
        <v>210.18770670134103</v>
      </c>
      <c r="F127" s="73">
        <f t="shared" si="5"/>
        <v>395.7926225980777</v>
      </c>
      <c r="G127" s="75"/>
      <c r="H127" s="74">
        <f t="shared" si="6"/>
        <v>62660.51938780423</v>
      </c>
      <c r="I127" s="34"/>
      <c r="M127" s="62">
        <f t="shared" si="7"/>
        <v>0</v>
      </c>
      <c r="N127" s="35"/>
    </row>
    <row r="128" spans="1:14" ht="15">
      <c r="A128" s="22"/>
      <c r="B128" s="70">
        <f t="shared" si="8"/>
        <v>114</v>
      </c>
      <c r="C128" s="71">
        <f t="shared" si="2"/>
        <v>46784</v>
      </c>
      <c r="D128" s="72">
        <f t="shared" si="9"/>
        <v>605.9803292994187</v>
      </c>
      <c r="E128" s="73">
        <f t="shared" si="10"/>
        <v>208.86839795934745</v>
      </c>
      <c r="F128" s="73">
        <f t="shared" si="5"/>
        <v>397.11193134007124</v>
      </c>
      <c r="G128" s="75"/>
      <c r="H128" s="74">
        <f t="shared" si="6"/>
        <v>62263.407456464156</v>
      </c>
      <c r="I128" s="34"/>
      <c r="M128" s="62">
        <f t="shared" si="7"/>
        <v>0</v>
      </c>
      <c r="N128" s="35"/>
    </row>
    <row r="129" spans="1:14" ht="15">
      <c r="A129" s="22"/>
      <c r="B129" s="70">
        <f t="shared" si="8"/>
        <v>115</v>
      </c>
      <c r="C129" s="71">
        <f t="shared" si="2"/>
        <v>46813</v>
      </c>
      <c r="D129" s="72">
        <f t="shared" si="9"/>
        <v>605.9803292994187</v>
      </c>
      <c r="E129" s="73">
        <f t="shared" si="10"/>
        <v>207.5446915215472</v>
      </c>
      <c r="F129" s="73">
        <f t="shared" si="5"/>
        <v>398.43563777787153</v>
      </c>
      <c r="G129" s="75"/>
      <c r="H129" s="74">
        <f t="shared" si="6"/>
        <v>61864.97181868628</v>
      </c>
      <c r="I129" s="34"/>
      <c r="M129" s="62">
        <f t="shared" si="7"/>
        <v>0</v>
      </c>
      <c r="N129" s="35"/>
    </row>
    <row r="130" spans="1:14" ht="15">
      <c r="A130" s="22"/>
      <c r="B130" s="70">
        <f t="shared" si="8"/>
        <v>116</v>
      </c>
      <c r="C130" s="71">
        <f t="shared" si="2"/>
        <v>46844</v>
      </c>
      <c r="D130" s="72">
        <f t="shared" si="9"/>
        <v>605.9803292994187</v>
      </c>
      <c r="E130" s="73">
        <f t="shared" si="10"/>
        <v>206.21657272895428</v>
      </c>
      <c r="F130" s="73">
        <f t="shared" si="5"/>
        <v>399.76375657046447</v>
      </c>
      <c r="G130" s="75"/>
      <c r="H130" s="74">
        <f t="shared" si="6"/>
        <v>61465.20806211582</v>
      </c>
      <c r="I130" s="34"/>
      <c r="M130" s="62">
        <f t="shared" si="7"/>
        <v>0</v>
      </c>
      <c r="N130" s="35"/>
    </row>
    <row r="131" spans="1:14" ht="15">
      <c r="A131" s="22"/>
      <c r="B131" s="70">
        <f t="shared" si="8"/>
        <v>117</v>
      </c>
      <c r="C131" s="71">
        <f t="shared" si="2"/>
        <v>46874</v>
      </c>
      <c r="D131" s="72">
        <f t="shared" si="9"/>
        <v>605.9803292994187</v>
      </c>
      <c r="E131" s="73">
        <f t="shared" si="10"/>
        <v>204.8840268737194</v>
      </c>
      <c r="F131" s="73">
        <f t="shared" si="5"/>
        <v>401.0963024256993</v>
      </c>
      <c r="G131" s="75"/>
      <c r="H131" s="74">
        <f t="shared" si="6"/>
        <v>61064.11175969012</v>
      </c>
      <c r="I131" s="34"/>
      <c r="M131" s="62">
        <f t="shared" si="7"/>
        <v>0</v>
      </c>
      <c r="N131" s="35"/>
    </row>
    <row r="132" spans="1:14" ht="15">
      <c r="A132" s="22"/>
      <c r="B132" s="70">
        <f t="shared" si="8"/>
        <v>118</v>
      </c>
      <c r="C132" s="71">
        <f t="shared" si="2"/>
        <v>46905</v>
      </c>
      <c r="D132" s="72">
        <f t="shared" si="9"/>
        <v>605.9803292994187</v>
      </c>
      <c r="E132" s="73">
        <f t="shared" si="10"/>
        <v>203.54703919896707</v>
      </c>
      <c r="F132" s="73">
        <f t="shared" si="5"/>
        <v>402.43329010045164</v>
      </c>
      <c r="G132" s="75"/>
      <c r="H132" s="74">
        <f t="shared" si="6"/>
        <v>60661.678469589664</v>
      </c>
      <c r="I132" s="34"/>
      <c r="M132" s="62">
        <f t="shared" si="7"/>
        <v>0</v>
      </c>
      <c r="N132" s="35"/>
    </row>
    <row r="133" spans="1:14" ht="15">
      <c r="A133" s="22"/>
      <c r="B133" s="70">
        <f t="shared" si="8"/>
        <v>119</v>
      </c>
      <c r="C133" s="71">
        <f t="shared" si="2"/>
        <v>46935</v>
      </c>
      <c r="D133" s="72">
        <f t="shared" si="9"/>
        <v>605.9803292994187</v>
      </c>
      <c r="E133" s="73">
        <f t="shared" si="10"/>
        <v>202.20559489863223</v>
      </c>
      <c r="F133" s="73">
        <f t="shared" si="5"/>
        <v>403.7747344007865</v>
      </c>
      <c r="G133" s="75"/>
      <c r="H133" s="74">
        <f t="shared" si="6"/>
        <v>60257.90373518888</v>
      </c>
      <c r="I133" s="34"/>
      <c r="M133" s="62">
        <f t="shared" si="7"/>
        <v>0</v>
      </c>
      <c r="N133" s="35"/>
    </row>
    <row r="134" spans="1:14" ht="15">
      <c r="A134" s="22"/>
      <c r="B134" s="70">
        <f t="shared" si="8"/>
        <v>120</v>
      </c>
      <c r="C134" s="71">
        <f t="shared" si="2"/>
        <v>46966</v>
      </c>
      <c r="D134" s="72">
        <f t="shared" si="9"/>
        <v>605.9803292994187</v>
      </c>
      <c r="E134" s="73">
        <f t="shared" si="10"/>
        <v>200.85967911729628</v>
      </c>
      <c r="F134" s="73">
        <f t="shared" si="5"/>
        <v>405.1206501821224</v>
      </c>
      <c r="G134" s="75"/>
      <c r="H134" s="74">
        <f t="shared" si="6"/>
        <v>59852.783085006755</v>
      </c>
      <c r="I134" s="34"/>
      <c r="M134" s="62">
        <f t="shared" si="7"/>
        <v>0</v>
      </c>
      <c r="N134" s="35"/>
    </row>
    <row r="135" spans="1:14" ht="15">
      <c r="A135" s="22"/>
      <c r="B135" s="70">
        <f t="shared" si="8"/>
        <v>121</v>
      </c>
      <c r="C135" s="71">
        <f t="shared" si="2"/>
        <v>46997</v>
      </c>
      <c r="D135" s="72">
        <f t="shared" si="9"/>
        <v>605.9803292994187</v>
      </c>
      <c r="E135" s="73">
        <f t="shared" si="10"/>
        <v>199.50927695002252</v>
      </c>
      <c r="F135" s="73">
        <f t="shared" si="5"/>
        <v>406.4710523493962</v>
      </c>
      <c r="G135" s="75"/>
      <c r="H135" s="74">
        <f t="shared" si="6"/>
        <v>59446.312032657355</v>
      </c>
      <c r="I135" s="34"/>
      <c r="M135" s="62">
        <f t="shared" si="7"/>
        <v>0</v>
      </c>
      <c r="N135" s="35"/>
    </row>
    <row r="136" spans="1:14" ht="15">
      <c r="A136" s="22"/>
      <c r="B136" s="70">
        <f t="shared" si="8"/>
        <v>122</v>
      </c>
      <c r="C136" s="71">
        <f t="shared" si="2"/>
        <v>47027</v>
      </c>
      <c r="D136" s="72">
        <f t="shared" si="9"/>
        <v>605.9803292994187</v>
      </c>
      <c r="E136" s="73">
        <f t="shared" si="10"/>
        <v>198.1543734421912</v>
      </c>
      <c r="F136" s="73">
        <f t="shared" si="5"/>
        <v>407.82595585722754</v>
      </c>
      <c r="G136" s="75"/>
      <c r="H136" s="74">
        <f t="shared" si="6"/>
        <v>59038.48607680013</v>
      </c>
      <c r="I136" s="34"/>
      <c r="M136" s="62">
        <f t="shared" si="7"/>
        <v>0</v>
      </c>
      <c r="N136" s="35"/>
    </row>
    <row r="137" spans="1:14" ht="15">
      <c r="A137" s="22"/>
      <c r="B137" s="70">
        <f t="shared" si="8"/>
        <v>123</v>
      </c>
      <c r="C137" s="71">
        <f t="shared" si="2"/>
        <v>47058</v>
      </c>
      <c r="D137" s="72">
        <f t="shared" si="9"/>
        <v>605.9803292994187</v>
      </c>
      <c r="E137" s="73">
        <f t="shared" si="10"/>
        <v>196.79495358933377</v>
      </c>
      <c r="F137" s="73">
        <f t="shared" si="5"/>
        <v>409.18537571008494</v>
      </c>
      <c r="G137" s="75"/>
      <c r="H137" s="74">
        <f t="shared" si="6"/>
        <v>58629.30070109005</v>
      </c>
      <c r="I137" s="34"/>
      <c r="M137" s="62">
        <f t="shared" si="7"/>
        <v>0</v>
      </c>
      <c r="N137" s="35"/>
    </row>
    <row r="138" spans="1:14" ht="15">
      <c r="A138" s="22"/>
      <c r="B138" s="70">
        <f t="shared" si="8"/>
        <v>124</v>
      </c>
      <c r="C138" s="71">
        <f t="shared" si="2"/>
        <v>47088</v>
      </c>
      <c r="D138" s="72">
        <f t="shared" si="9"/>
        <v>605.9803292994187</v>
      </c>
      <c r="E138" s="73">
        <f t="shared" si="10"/>
        <v>195.43100233696683</v>
      </c>
      <c r="F138" s="73">
        <f t="shared" si="5"/>
        <v>410.5493269624519</v>
      </c>
      <c r="G138" s="75"/>
      <c r="H138" s="74">
        <f t="shared" si="6"/>
        <v>58218.7513741276</v>
      </c>
      <c r="I138" s="34"/>
      <c r="M138" s="62">
        <f t="shared" si="7"/>
        <v>0</v>
      </c>
      <c r="N138" s="35"/>
    </row>
    <row r="139" spans="1:14" ht="15">
      <c r="A139" s="22"/>
      <c r="B139" s="70">
        <f t="shared" si="8"/>
        <v>125</v>
      </c>
      <c r="C139" s="71">
        <f t="shared" si="2"/>
        <v>47119</v>
      </c>
      <c r="D139" s="72">
        <f t="shared" si="9"/>
        <v>605.9803292994187</v>
      </c>
      <c r="E139" s="73">
        <f t="shared" si="10"/>
        <v>194.06250458042533</v>
      </c>
      <c r="F139" s="73">
        <f t="shared" si="5"/>
        <v>411.9178247189934</v>
      </c>
      <c r="G139" s="75"/>
      <c r="H139" s="74">
        <f t="shared" si="6"/>
        <v>57806.833549408606</v>
      </c>
      <c r="I139" s="34"/>
      <c r="M139" s="62">
        <f t="shared" si="7"/>
        <v>0</v>
      </c>
      <c r="N139" s="35"/>
    </row>
    <row r="140" spans="1:14" ht="15">
      <c r="A140" s="22"/>
      <c r="B140" s="70">
        <f t="shared" si="8"/>
        <v>126</v>
      </c>
      <c r="C140" s="71">
        <f t="shared" si="2"/>
        <v>47150</v>
      </c>
      <c r="D140" s="72">
        <f t="shared" si="9"/>
        <v>605.9803292994187</v>
      </c>
      <c r="E140" s="73">
        <f t="shared" si="10"/>
        <v>192.68944516469537</v>
      </c>
      <c r="F140" s="73">
        <f t="shared" si="5"/>
        <v>413.29088413472334</v>
      </c>
      <c r="G140" s="75"/>
      <c r="H140" s="74">
        <f t="shared" si="6"/>
        <v>57393.54266527388</v>
      </c>
      <c r="I140" s="34"/>
      <c r="M140" s="62">
        <f t="shared" si="7"/>
        <v>0</v>
      </c>
      <c r="N140" s="35"/>
    </row>
    <row r="141" spans="1:14" ht="15">
      <c r="A141" s="22"/>
      <c r="B141" s="70">
        <f t="shared" si="8"/>
        <v>127</v>
      </c>
      <c r="C141" s="71">
        <f t="shared" si="2"/>
        <v>47178</v>
      </c>
      <c r="D141" s="72">
        <f t="shared" si="9"/>
        <v>605.9803292994187</v>
      </c>
      <c r="E141" s="73">
        <f t="shared" si="10"/>
        <v>191.3118088842463</v>
      </c>
      <c r="F141" s="73">
        <f t="shared" si="5"/>
        <v>414.66852041517245</v>
      </c>
      <c r="G141" s="75"/>
      <c r="H141" s="74">
        <f t="shared" si="6"/>
        <v>56978.87414485871</v>
      </c>
      <c r="I141" s="34"/>
      <c r="M141" s="62">
        <f t="shared" si="7"/>
        <v>0</v>
      </c>
      <c r="N141" s="35"/>
    </row>
    <row r="142" spans="1:14" ht="15">
      <c r="A142" s="22"/>
      <c r="B142" s="70">
        <f t="shared" si="8"/>
        <v>128</v>
      </c>
      <c r="C142" s="71">
        <f t="shared" si="2"/>
        <v>47209</v>
      </c>
      <c r="D142" s="72">
        <f t="shared" si="9"/>
        <v>605.9803292994187</v>
      </c>
      <c r="E142" s="73">
        <f t="shared" si="10"/>
        <v>189.92958048286238</v>
      </c>
      <c r="F142" s="73">
        <f t="shared" si="5"/>
        <v>416.05074881655634</v>
      </c>
      <c r="G142" s="75"/>
      <c r="H142" s="74">
        <f t="shared" si="6"/>
        <v>56562.82339604216</v>
      </c>
      <c r="I142" s="34"/>
      <c r="M142" s="62">
        <f t="shared" si="7"/>
        <v>0</v>
      </c>
      <c r="N142" s="35"/>
    </row>
    <row r="143" spans="1:14" ht="15">
      <c r="A143" s="22"/>
      <c r="B143" s="70">
        <f t="shared" si="8"/>
        <v>129</v>
      </c>
      <c r="C143" s="71">
        <f t="shared" si="2"/>
        <v>47239</v>
      </c>
      <c r="D143" s="72">
        <f t="shared" si="9"/>
        <v>605.9803292994187</v>
      </c>
      <c r="E143" s="73">
        <f t="shared" si="10"/>
        <v>188.54274465347387</v>
      </c>
      <c r="F143" s="73">
        <f t="shared" si="5"/>
        <v>417.43758464594487</v>
      </c>
      <c r="G143" s="75"/>
      <c r="H143" s="74">
        <f t="shared" si="6"/>
        <v>56145.38581139621</v>
      </c>
      <c r="I143" s="34"/>
      <c r="M143" s="62">
        <f aca="true" t="shared" si="11" ref="M143:M206">IF(AND(D143&gt;f_tolerance,D144&lt;f_tolerance),1,0)</f>
        <v>0</v>
      </c>
      <c r="N143" s="35"/>
    </row>
    <row r="144" spans="1:14" ht="15">
      <c r="A144" s="22"/>
      <c r="B144" s="70">
        <f aca="true" t="shared" si="12" ref="B144:B207">IF(B143&lt;interm*12,B143+1,"")</f>
        <v>130</v>
      </c>
      <c r="C144" s="71">
        <f t="shared" si="2"/>
        <v>47270</v>
      </c>
      <c r="D144" s="72">
        <f aca="true" t="shared" si="13" ref="D144:D207">IF(B144="",0,MIN(payamt,H143+E144))</f>
        <v>605.9803292994187</v>
      </c>
      <c r="E144" s="73">
        <f aca="true" t="shared" si="14" ref="E144:E207">IF(B144="","",H143*(inrate/12))</f>
        <v>187.15128603798738</v>
      </c>
      <c r="F144" s="73">
        <f t="shared" si="5"/>
        <v>418.82904326143137</v>
      </c>
      <c r="G144" s="75"/>
      <c r="H144" s="74">
        <f t="shared" si="6"/>
        <v>55726.55676813478</v>
      </c>
      <c r="I144" s="34"/>
      <c r="M144" s="62">
        <f t="shared" si="11"/>
        <v>0</v>
      </c>
      <c r="N144" s="35"/>
    </row>
    <row r="145" spans="1:14" ht="15">
      <c r="A145" s="22"/>
      <c r="B145" s="70">
        <f t="shared" si="12"/>
        <v>131</v>
      </c>
      <c r="C145" s="71">
        <f t="shared" si="2"/>
        <v>47300</v>
      </c>
      <c r="D145" s="72">
        <f t="shared" si="13"/>
        <v>605.9803292994187</v>
      </c>
      <c r="E145" s="73">
        <f t="shared" si="14"/>
        <v>185.75518922711595</v>
      </c>
      <c r="F145" s="73">
        <f t="shared" si="5"/>
        <v>420.2251400723028</v>
      </c>
      <c r="G145" s="75"/>
      <c r="H145" s="74">
        <f t="shared" si="6"/>
        <v>55306.33162806248</v>
      </c>
      <c r="I145" s="34"/>
      <c r="M145" s="62">
        <f t="shared" si="11"/>
        <v>0</v>
      </c>
      <c r="N145" s="35"/>
    </row>
    <row r="146" spans="1:14" ht="15">
      <c r="A146" s="22"/>
      <c r="B146" s="70">
        <f t="shared" si="12"/>
        <v>132</v>
      </c>
      <c r="C146" s="71">
        <f t="shared" si="2"/>
        <v>47331</v>
      </c>
      <c r="D146" s="72">
        <f t="shared" si="13"/>
        <v>605.9803292994187</v>
      </c>
      <c r="E146" s="73">
        <f t="shared" si="14"/>
        <v>184.35443876020827</v>
      </c>
      <c r="F146" s="73">
        <f t="shared" si="5"/>
        <v>421.62589053921045</v>
      </c>
      <c r="G146" s="75"/>
      <c r="H146" s="74">
        <f t="shared" si="6"/>
        <v>54884.70573752327</v>
      </c>
      <c r="I146" s="34"/>
      <c r="M146" s="62">
        <f t="shared" si="11"/>
        <v>0</v>
      </c>
      <c r="N146" s="35"/>
    </row>
    <row r="147" spans="1:14" ht="15">
      <c r="A147" s="22"/>
      <c r="B147" s="70">
        <f t="shared" si="12"/>
        <v>133</v>
      </c>
      <c r="C147" s="71">
        <f t="shared" si="2"/>
        <v>47362</v>
      </c>
      <c r="D147" s="72">
        <f t="shared" si="13"/>
        <v>605.9803292994187</v>
      </c>
      <c r="E147" s="73">
        <f t="shared" si="14"/>
        <v>182.94901912507757</v>
      </c>
      <c r="F147" s="73">
        <f t="shared" si="5"/>
        <v>423.0313101743411</v>
      </c>
      <c r="G147" s="75"/>
      <c r="H147" s="74">
        <f t="shared" si="6"/>
        <v>54461.67442734893</v>
      </c>
      <c r="I147" s="34"/>
      <c r="M147" s="62">
        <f t="shared" si="11"/>
        <v>0</v>
      </c>
      <c r="N147" s="35"/>
    </row>
    <row r="148" spans="1:14" ht="15">
      <c r="A148" s="22"/>
      <c r="B148" s="70">
        <f t="shared" si="12"/>
        <v>134</v>
      </c>
      <c r="C148" s="71">
        <f t="shared" si="2"/>
        <v>47392</v>
      </c>
      <c r="D148" s="72">
        <f t="shared" si="13"/>
        <v>605.9803292994187</v>
      </c>
      <c r="E148" s="73">
        <f t="shared" si="14"/>
        <v>181.5389147578298</v>
      </c>
      <c r="F148" s="73">
        <f t="shared" si="5"/>
        <v>424.4414145415889</v>
      </c>
      <c r="G148" s="75"/>
      <c r="H148" s="74">
        <f t="shared" si="6"/>
        <v>54037.233012807344</v>
      </c>
      <c r="I148" s="34"/>
      <c r="M148" s="62">
        <f t="shared" si="11"/>
        <v>0</v>
      </c>
      <c r="N148" s="35"/>
    </row>
    <row r="149" spans="1:14" ht="15">
      <c r="A149" s="22"/>
      <c r="B149" s="70">
        <f t="shared" si="12"/>
        <v>135</v>
      </c>
      <c r="C149" s="71">
        <f t="shared" si="2"/>
        <v>47423</v>
      </c>
      <c r="D149" s="72">
        <f t="shared" si="13"/>
        <v>605.9803292994187</v>
      </c>
      <c r="E149" s="73">
        <f t="shared" si="14"/>
        <v>180.12411004269117</v>
      </c>
      <c r="F149" s="73">
        <f t="shared" si="5"/>
        <v>425.8562192567275</v>
      </c>
      <c r="G149" s="75"/>
      <c r="H149" s="74">
        <f t="shared" si="6"/>
        <v>53611.37679355062</v>
      </c>
      <c r="I149" s="34"/>
      <c r="M149" s="62">
        <f t="shared" si="11"/>
        <v>0</v>
      </c>
      <c r="N149" s="35"/>
    </row>
    <row r="150" spans="1:14" ht="15">
      <c r="A150" s="22"/>
      <c r="B150" s="70">
        <f t="shared" si="12"/>
        <v>136</v>
      </c>
      <c r="C150" s="71">
        <f t="shared" si="2"/>
        <v>47453</v>
      </c>
      <c r="D150" s="72">
        <f t="shared" si="13"/>
        <v>605.9803292994187</v>
      </c>
      <c r="E150" s="73">
        <f t="shared" si="14"/>
        <v>178.7045893118354</v>
      </c>
      <c r="F150" s="73">
        <f t="shared" si="5"/>
        <v>427.2757399875833</v>
      </c>
      <c r="G150" s="75"/>
      <c r="H150" s="74">
        <f t="shared" si="6"/>
        <v>53184.101053563034</v>
      </c>
      <c r="I150" s="34"/>
      <c r="M150" s="62">
        <f t="shared" si="11"/>
        <v>0</v>
      </c>
      <c r="N150" s="35"/>
    </row>
    <row r="151" spans="1:14" ht="15">
      <c r="A151" s="22"/>
      <c r="B151" s="70">
        <f t="shared" si="12"/>
        <v>137</v>
      </c>
      <c r="C151" s="71">
        <f t="shared" si="2"/>
        <v>47484</v>
      </c>
      <c r="D151" s="72">
        <f t="shared" si="13"/>
        <v>605.9803292994187</v>
      </c>
      <c r="E151" s="73">
        <f t="shared" si="14"/>
        <v>177.28033684521012</v>
      </c>
      <c r="F151" s="73">
        <f t="shared" si="5"/>
        <v>428.6999924542086</v>
      </c>
      <c r="G151" s="75"/>
      <c r="H151" s="74">
        <f t="shared" si="6"/>
        <v>52755.40106110882</v>
      </c>
      <c r="I151" s="34"/>
      <c r="M151" s="62">
        <f t="shared" si="11"/>
        <v>0</v>
      </c>
      <c r="N151" s="35"/>
    </row>
    <row r="152" spans="1:14" ht="15">
      <c r="A152" s="22"/>
      <c r="B152" s="70">
        <f t="shared" si="12"/>
        <v>138</v>
      </c>
      <c r="C152" s="71">
        <f t="shared" si="2"/>
        <v>47515</v>
      </c>
      <c r="D152" s="72">
        <f t="shared" si="13"/>
        <v>605.9803292994187</v>
      </c>
      <c r="E152" s="73">
        <f t="shared" si="14"/>
        <v>175.85133687036276</v>
      </c>
      <c r="F152" s="73">
        <f t="shared" si="5"/>
        <v>430.128992429056</v>
      </c>
      <c r="G152" s="75"/>
      <c r="H152" s="74">
        <f t="shared" si="6"/>
        <v>52325.27206867977</v>
      </c>
      <c r="I152" s="34"/>
      <c r="M152" s="62">
        <f t="shared" si="11"/>
        <v>0</v>
      </c>
      <c r="N152" s="35"/>
    </row>
    <row r="153" spans="1:14" ht="15">
      <c r="A153" s="22"/>
      <c r="B153" s="70">
        <f t="shared" si="12"/>
        <v>139</v>
      </c>
      <c r="C153" s="71">
        <f t="shared" si="2"/>
        <v>47543</v>
      </c>
      <c r="D153" s="72">
        <f t="shared" si="13"/>
        <v>605.9803292994187</v>
      </c>
      <c r="E153" s="73">
        <f t="shared" si="14"/>
        <v>174.41757356226591</v>
      </c>
      <c r="F153" s="73">
        <f t="shared" si="5"/>
        <v>431.56275573715277</v>
      </c>
      <c r="G153" s="75"/>
      <c r="H153" s="74">
        <f t="shared" si="6"/>
        <v>51893.709312942614</v>
      </c>
      <c r="I153" s="34"/>
      <c r="M153" s="62">
        <f t="shared" si="11"/>
        <v>0</v>
      </c>
      <c r="N153" s="35"/>
    </row>
    <row r="154" spans="1:14" ht="15">
      <c r="A154" s="22"/>
      <c r="B154" s="70">
        <f t="shared" si="12"/>
        <v>140</v>
      </c>
      <c r="C154" s="71">
        <f t="shared" si="2"/>
        <v>47574</v>
      </c>
      <c r="D154" s="72">
        <f t="shared" si="13"/>
        <v>605.9803292994187</v>
      </c>
      <c r="E154" s="73">
        <f t="shared" si="14"/>
        <v>172.97903104314204</v>
      </c>
      <c r="F154" s="73">
        <f t="shared" si="5"/>
        <v>433.00129825627664</v>
      </c>
      <c r="G154" s="75"/>
      <c r="H154" s="74">
        <f t="shared" si="6"/>
        <v>51460.70801468634</v>
      </c>
      <c r="I154" s="34"/>
      <c r="M154" s="62">
        <f t="shared" si="11"/>
        <v>0</v>
      </c>
      <c r="N154" s="35"/>
    </row>
    <row r="155" spans="1:14" ht="15">
      <c r="A155" s="22"/>
      <c r="B155" s="70">
        <f t="shared" si="12"/>
        <v>141</v>
      </c>
      <c r="C155" s="71">
        <f t="shared" si="2"/>
        <v>47604</v>
      </c>
      <c r="D155" s="72">
        <f t="shared" si="13"/>
        <v>605.9803292994187</v>
      </c>
      <c r="E155" s="73">
        <f t="shared" si="14"/>
        <v>171.5356933822878</v>
      </c>
      <c r="F155" s="73">
        <f t="shared" si="5"/>
        <v>434.4446359171309</v>
      </c>
      <c r="G155" s="75"/>
      <c r="H155" s="74">
        <f t="shared" si="6"/>
        <v>51026.2633787692</v>
      </c>
      <c r="I155" s="34"/>
      <c r="M155" s="62">
        <f t="shared" si="11"/>
        <v>0</v>
      </c>
      <c r="N155" s="35"/>
    </row>
    <row r="156" spans="1:14" ht="15">
      <c r="A156" s="22"/>
      <c r="B156" s="70">
        <f t="shared" si="12"/>
        <v>142</v>
      </c>
      <c r="C156" s="71">
        <f t="shared" si="2"/>
        <v>47635</v>
      </c>
      <c r="D156" s="72">
        <f t="shared" si="13"/>
        <v>605.9803292994187</v>
      </c>
      <c r="E156" s="73">
        <f t="shared" si="14"/>
        <v>170.08754459589736</v>
      </c>
      <c r="F156" s="73">
        <f t="shared" si="5"/>
        <v>435.89278470352133</v>
      </c>
      <c r="G156" s="75"/>
      <c r="H156" s="74">
        <f t="shared" si="6"/>
        <v>50590.37059406568</v>
      </c>
      <c r="I156" s="34"/>
      <c r="M156" s="62">
        <f t="shared" si="11"/>
        <v>0</v>
      </c>
      <c r="N156" s="35"/>
    </row>
    <row r="157" spans="1:14" ht="15">
      <c r="A157" s="22"/>
      <c r="B157" s="70">
        <f t="shared" si="12"/>
        <v>143</v>
      </c>
      <c r="C157" s="71">
        <f t="shared" si="2"/>
        <v>47665</v>
      </c>
      <c r="D157" s="72">
        <f t="shared" si="13"/>
        <v>605.9803292994187</v>
      </c>
      <c r="E157" s="73">
        <f t="shared" si="14"/>
        <v>168.6345686468856</v>
      </c>
      <c r="F157" s="73">
        <f t="shared" si="5"/>
        <v>437.3457606525331</v>
      </c>
      <c r="G157" s="75"/>
      <c r="H157" s="74">
        <f t="shared" si="6"/>
        <v>50153.02483341315</v>
      </c>
      <c r="I157" s="34"/>
      <c r="M157" s="62">
        <f t="shared" si="11"/>
        <v>0</v>
      </c>
      <c r="N157" s="35"/>
    </row>
    <row r="158" spans="1:14" ht="15">
      <c r="A158" s="22"/>
      <c r="B158" s="70">
        <f t="shared" si="12"/>
        <v>144</v>
      </c>
      <c r="C158" s="71">
        <f t="shared" si="2"/>
        <v>47696</v>
      </c>
      <c r="D158" s="72">
        <f t="shared" si="13"/>
        <v>605.9803292994187</v>
      </c>
      <c r="E158" s="73">
        <f t="shared" si="14"/>
        <v>167.1767494447105</v>
      </c>
      <c r="F158" s="73">
        <f t="shared" si="5"/>
        <v>438.80357985470823</v>
      </c>
      <c r="G158" s="75"/>
      <c r="H158" s="74">
        <f t="shared" si="6"/>
        <v>49714.22125355844</v>
      </c>
      <c r="I158" s="34"/>
      <c r="M158" s="62">
        <f t="shared" si="11"/>
        <v>0</v>
      </c>
      <c r="N158" s="35"/>
    </row>
    <row r="159" spans="1:14" ht="15">
      <c r="A159" s="22"/>
      <c r="B159" s="70">
        <f t="shared" si="12"/>
        <v>145</v>
      </c>
      <c r="C159" s="71">
        <f t="shared" si="2"/>
        <v>47727</v>
      </c>
      <c r="D159" s="72">
        <f t="shared" si="13"/>
        <v>605.9803292994187</v>
      </c>
      <c r="E159" s="73">
        <f t="shared" si="14"/>
        <v>165.7140708451948</v>
      </c>
      <c r="F159" s="73">
        <f t="shared" si="5"/>
        <v>440.26625845422393</v>
      </c>
      <c r="G159" s="75"/>
      <c r="H159" s="74">
        <f t="shared" si="6"/>
        <v>49273.95499510421</v>
      </c>
      <c r="I159" s="34"/>
      <c r="M159" s="62">
        <f t="shared" si="11"/>
        <v>0</v>
      </c>
      <c r="N159" s="35"/>
    </row>
    <row r="160" spans="1:14" ht="15">
      <c r="A160" s="22"/>
      <c r="B160" s="70">
        <f t="shared" si="12"/>
        <v>146</v>
      </c>
      <c r="C160" s="71">
        <f t="shared" si="2"/>
        <v>47757</v>
      </c>
      <c r="D160" s="72">
        <f t="shared" si="13"/>
        <v>605.9803292994187</v>
      </c>
      <c r="E160" s="73">
        <f t="shared" si="14"/>
        <v>164.2465166503474</v>
      </c>
      <c r="F160" s="73">
        <f t="shared" si="5"/>
        <v>441.7338126490713</v>
      </c>
      <c r="G160" s="75"/>
      <c r="H160" s="74">
        <f t="shared" si="6"/>
        <v>48832.22118245514</v>
      </c>
      <c r="I160" s="34"/>
      <c r="M160" s="62">
        <f t="shared" si="11"/>
        <v>0</v>
      </c>
      <c r="N160" s="35"/>
    </row>
    <row r="161" spans="1:14" ht="15">
      <c r="A161" s="22"/>
      <c r="B161" s="70">
        <f t="shared" si="12"/>
        <v>147</v>
      </c>
      <c r="C161" s="71">
        <f t="shared" si="2"/>
        <v>47788</v>
      </c>
      <c r="D161" s="72">
        <f t="shared" si="13"/>
        <v>605.9803292994187</v>
      </c>
      <c r="E161" s="73">
        <f t="shared" si="14"/>
        <v>162.77407060818382</v>
      </c>
      <c r="F161" s="73">
        <f t="shared" si="5"/>
        <v>443.2062586912349</v>
      </c>
      <c r="G161" s="75"/>
      <c r="H161" s="74">
        <f t="shared" si="6"/>
        <v>48389.014923763905</v>
      </c>
      <c r="I161" s="34"/>
      <c r="M161" s="62">
        <f t="shared" si="11"/>
        <v>0</v>
      </c>
      <c r="N161" s="35"/>
    </row>
    <row r="162" spans="1:14" ht="15">
      <c r="A162" s="22"/>
      <c r="B162" s="70">
        <f t="shared" si="12"/>
        <v>148</v>
      </c>
      <c r="C162" s="71">
        <f t="shared" si="2"/>
        <v>47818</v>
      </c>
      <c r="D162" s="72">
        <f t="shared" si="13"/>
        <v>605.9803292994187</v>
      </c>
      <c r="E162" s="73">
        <f t="shared" si="14"/>
        <v>161.29671641254637</v>
      </c>
      <c r="F162" s="73">
        <f t="shared" si="5"/>
        <v>444.6836128868723</v>
      </c>
      <c r="G162" s="75"/>
      <c r="H162" s="74">
        <f t="shared" si="6"/>
        <v>47944.33131087703</v>
      </c>
      <c r="I162" s="34"/>
      <c r="M162" s="62">
        <f t="shared" si="11"/>
        <v>0</v>
      </c>
      <c r="N162" s="35"/>
    </row>
    <row r="163" spans="1:14" ht="15">
      <c r="A163" s="22"/>
      <c r="B163" s="70">
        <f t="shared" si="12"/>
        <v>149</v>
      </c>
      <c r="C163" s="71">
        <f t="shared" si="2"/>
        <v>47849</v>
      </c>
      <c r="D163" s="72">
        <f t="shared" si="13"/>
        <v>605.9803292994187</v>
      </c>
      <c r="E163" s="73">
        <f t="shared" si="14"/>
        <v>159.81443770292344</v>
      </c>
      <c r="F163" s="73">
        <f t="shared" si="5"/>
        <v>446.16589159649527</v>
      </c>
      <c r="G163" s="75"/>
      <c r="H163" s="74">
        <f t="shared" si="6"/>
        <v>47498.165419280536</v>
      </c>
      <c r="I163" s="34"/>
      <c r="M163" s="62">
        <f t="shared" si="11"/>
        <v>0</v>
      </c>
      <c r="N163" s="35"/>
    </row>
    <row r="164" spans="1:14" ht="15">
      <c r="A164" s="22"/>
      <c r="B164" s="70">
        <f t="shared" si="12"/>
        <v>150</v>
      </c>
      <c r="C164" s="71">
        <f t="shared" si="2"/>
        <v>47880</v>
      </c>
      <c r="D164" s="72">
        <f t="shared" si="13"/>
        <v>605.9803292994187</v>
      </c>
      <c r="E164" s="73">
        <f t="shared" si="14"/>
        <v>158.32721806426846</v>
      </c>
      <c r="F164" s="73">
        <f t="shared" si="5"/>
        <v>447.6531112351503</v>
      </c>
      <c r="G164" s="75"/>
      <c r="H164" s="74">
        <f t="shared" si="6"/>
        <v>47050.512308045385</v>
      </c>
      <c r="I164" s="34"/>
      <c r="M164" s="62">
        <f t="shared" si="11"/>
        <v>0</v>
      </c>
      <c r="N164" s="35"/>
    </row>
    <row r="165" spans="1:14" ht="15">
      <c r="A165" s="22"/>
      <c r="B165" s="70">
        <f t="shared" si="12"/>
        <v>151</v>
      </c>
      <c r="C165" s="71">
        <f t="shared" si="2"/>
        <v>47908</v>
      </c>
      <c r="D165" s="72">
        <f t="shared" si="13"/>
        <v>605.9803292994187</v>
      </c>
      <c r="E165" s="73">
        <f t="shared" si="14"/>
        <v>156.83504102681795</v>
      </c>
      <c r="F165" s="73">
        <f t="shared" si="5"/>
        <v>449.14528827260074</v>
      </c>
      <c r="G165" s="75"/>
      <c r="H165" s="74">
        <f t="shared" si="6"/>
        <v>46601.367019772784</v>
      </c>
      <c r="I165" s="34"/>
      <c r="M165" s="62">
        <f t="shared" si="11"/>
        <v>0</v>
      </c>
      <c r="N165" s="35"/>
    </row>
    <row r="166" spans="1:14" ht="15">
      <c r="A166" s="22"/>
      <c r="B166" s="70">
        <f t="shared" si="12"/>
        <v>152</v>
      </c>
      <c r="C166" s="71">
        <f t="shared" si="2"/>
        <v>47939</v>
      </c>
      <c r="D166" s="72">
        <f t="shared" si="13"/>
        <v>605.9803292994187</v>
      </c>
      <c r="E166" s="73">
        <f t="shared" si="14"/>
        <v>155.33789006590928</v>
      </c>
      <c r="F166" s="73">
        <f t="shared" si="5"/>
        <v>450.64243923350944</v>
      </c>
      <c r="G166" s="75"/>
      <c r="H166" s="74">
        <f t="shared" si="6"/>
        <v>46150.724580539274</v>
      </c>
      <c r="I166" s="34"/>
      <c r="M166" s="62">
        <f t="shared" si="11"/>
        <v>0</v>
      </c>
      <c r="N166" s="35"/>
    </row>
    <row r="167" spans="1:14" ht="15">
      <c r="A167" s="22"/>
      <c r="B167" s="70">
        <f t="shared" si="12"/>
        <v>153</v>
      </c>
      <c r="C167" s="71">
        <f t="shared" si="2"/>
        <v>47969</v>
      </c>
      <c r="D167" s="72">
        <f t="shared" si="13"/>
        <v>605.9803292994187</v>
      </c>
      <c r="E167" s="73">
        <f t="shared" si="14"/>
        <v>153.83574860179758</v>
      </c>
      <c r="F167" s="73">
        <f t="shared" si="5"/>
        <v>452.1445806976211</v>
      </c>
      <c r="G167" s="75"/>
      <c r="H167" s="74">
        <f t="shared" si="6"/>
        <v>45698.579999841655</v>
      </c>
      <c r="I167" s="34"/>
      <c r="M167" s="62">
        <f t="shared" si="11"/>
        <v>0</v>
      </c>
      <c r="N167" s="35"/>
    </row>
    <row r="168" spans="1:14" ht="15">
      <c r="A168" s="22"/>
      <c r="B168" s="70">
        <f t="shared" si="12"/>
        <v>154</v>
      </c>
      <c r="C168" s="71">
        <f t="shared" si="2"/>
        <v>48000</v>
      </c>
      <c r="D168" s="72">
        <f t="shared" si="13"/>
        <v>605.9803292994187</v>
      </c>
      <c r="E168" s="73">
        <f t="shared" si="14"/>
        <v>152.3285999994722</v>
      </c>
      <c r="F168" s="73">
        <f t="shared" si="5"/>
        <v>453.6517292999465</v>
      </c>
      <c r="G168" s="75"/>
      <c r="H168" s="74">
        <f t="shared" si="6"/>
        <v>45244.928270541706</v>
      </c>
      <c r="I168" s="34"/>
      <c r="M168" s="62">
        <f t="shared" si="11"/>
        <v>0</v>
      </c>
      <c r="N168" s="35"/>
    </row>
    <row r="169" spans="1:14" ht="15">
      <c r="A169" s="22"/>
      <c r="B169" s="70">
        <f t="shared" si="12"/>
        <v>155</v>
      </c>
      <c r="C169" s="71">
        <f t="shared" si="2"/>
        <v>48030</v>
      </c>
      <c r="D169" s="72">
        <f t="shared" si="13"/>
        <v>605.9803292994187</v>
      </c>
      <c r="E169" s="73">
        <f t="shared" si="14"/>
        <v>150.81642756847236</v>
      </c>
      <c r="F169" s="73">
        <f t="shared" si="5"/>
        <v>455.16390173094635</v>
      </c>
      <c r="G169" s="75"/>
      <c r="H169" s="74">
        <f t="shared" si="6"/>
        <v>44789.76436881076</v>
      </c>
      <c r="I169" s="34"/>
      <c r="M169" s="62">
        <f t="shared" si="11"/>
        <v>0</v>
      </c>
      <c r="N169" s="35"/>
    </row>
    <row r="170" spans="1:14" ht="15">
      <c r="A170" s="22"/>
      <c r="B170" s="70">
        <f t="shared" si="12"/>
        <v>156</v>
      </c>
      <c r="C170" s="71">
        <f t="shared" si="2"/>
        <v>48061</v>
      </c>
      <c r="D170" s="72">
        <f t="shared" si="13"/>
        <v>605.9803292994187</v>
      </c>
      <c r="E170" s="73">
        <f t="shared" si="14"/>
        <v>149.29921456270253</v>
      </c>
      <c r="F170" s="73">
        <f t="shared" si="5"/>
        <v>456.68111473671615</v>
      </c>
      <c r="G170" s="75"/>
      <c r="H170" s="74">
        <f t="shared" si="6"/>
        <v>44333.08325407404</v>
      </c>
      <c r="I170" s="34"/>
      <c r="M170" s="62">
        <f t="shared" si="11"/>
        <v>0</v>
      </c>
      <c r="N170" s="35"/>
    </row>
    <row r="171" spans="1:14" ht="15">
      <c r="A171" s="22"/>
      <c r="B171" s="70">
        <f t="shared" si="12"/>
        <v>157</v>
      </c>
      <c r="C171" s="71">
        <f t="shared" si="2"/>
        <v>48092</v>
      </c>
      <c r="D171" s="72">
        <f t="shared" si="13"/>
        <v>605.9803292994187</v>
      </c>
      <c r="E171" s="73">
        <f t="shared" si="14"/>
        <v>147.7769441802468</v>
      </c>
      <c r="F171" s="73">
        <f t="shared" si="5"/>
        <v>458.2033851191719</v>
      </c>
      <c r="G171" s="75"/>
      <c r="H171" s="74">
        <f t="shared" si="6"/>
        <v>43874.879868954864</v>
      </c>
      <c r="I171" s="34"/>
      <c r="M171" s="62">
        <f t="shared" si="11"/>
        <v>0</v>
      </c>
      <c r="N171" s="35"/>
    </row>
    <row r="172" spans="1:14" ht="15">
      <c r="A172" s="22"/>
      <c r="B172" s="70">
        <f t="shared" si="12"/>
        <v>158</v>
      </c>
      <c r="C172" s="71">
        <f t="shared" si="2"/>
        <v>48122</v>
      </c>
      <c r="D172" s="72">
        <f t="shared" si="13"/>
        <v>605.9803292994187</v>
      </c>
      <c r="E172" s="73">
        <f t="shared" si="14"/>
        <v>146.2495995631829</v>
      </c>
      <c r="F172" s="73">
        <f t="shared" si="5"/>
        <v>459.73072973623584</v>
      </c>
      <c r="G172" s="75"/>
      <c r="H172" s="74">
        <f t="shared" si="6"/>
        <v>43415.14913921863</v>
      </c>
      <c r="I172" s="34"/>
      <c r="M172" s="62">
        <f t="shared" si="11"/>
        <v>0</v>
      </c>
      <c r="N172" s="35"/>
    </row>
    <row r="173" spans="1:14" ht="15">
      <c r="A173" s="22"/>
      <c r="B173" s="70">
        <f t="shared" si="12"/>
        <v>159</v>
      </c>
      <c r="C173" s="71">
        <f t="shared" si="2"/>
        <v>48153</v>
      </c>
      <c r="D173" s="72">
        <f t="shared" si="13"/>
        <v>605.9803292994187</v>
      </c>
      <c r="E173" s="73">
        <f t="shared" si="14"/>
        <v>144.71716379739544</v>
      </c>
      <c r="F173" s="73">
        <f t="shared" si="5"/>
        <v>461.2631655020233</v>
      </c>
      <c r="G173" s="75"/>
      <c r="H173" s="74">
        <f t="shared" si="6"/>
        <v>42953.885973716606</v>
      </c>
      <c r="I173" s="34"/>
      <c r="M173" s="62">
        <f t="shared" si="11"/>
        <v>0</v>
      </c>
      <c r="N173" s="35"/>
    </row>
    <row r="174" spans="1:14" ht="15">
      <c r="A174" s="22"/>
      <c r="B174" s="70">
        <f t="shared" si="12"/>
        <v>160</v>
      </c>
      <c r="C174" s="71">
        <f t="shared" si="2"/>
        <v>48183</v>
      </c>
      <c r="D174" s="72">
        <f t="shared" si="13"/>
        <v>605.9803292994187</v>
      </c>
      <c r="E174" s="73">
        <f t="shared" si="14"/>
        <v>143.1796199123887</v>
      </c>
      <c r="F174" s="73">
        <f t="shared" si="5"/>
        <v>462.80070938703</v>
      </c>
      <c r="G174" s="75"/>
      <c r="H174" s="74">
        <f t="shared" si="6"/>
        <v>42491.08526432957</v>
      </c>
      <c r="I174" s="34"/>
      <c r="M174" s="62">
        <f t="shared" si="11"/>
        <v>0</v>
      </c>
      <c r="N174" s="35"/>
    </row>
    <row r="175" spans="1:14" ht="15">
      <c r="A175" s="22"/>
      <c r="B175" s="70">
        <f t="shared" si="12"/>
        <v>161</v>
      </c>
      <c r="C175" s="71">
        <f t="shared" si="2"/>
        <v>48214</v>
      </c>
      <c r="D175" s="72">
        <f t="shared" si="13"/>
        <v>605.9803292994187</v>
      </c>
      <c r="E175" s="73">
        <f t="shared" si="14"/>
        <v>141.63695088109858</v>
      </c>
      <c r="F175" s="73">
        <f t="shared" si="5"/>
        <v>464.3433784183201</v>
      </c>
      <c r="G175" s="75"/>
      <c r="H175" s="74">
        <f t="shared" si="6"/>
        <v>42026.74188591125</v>
      </c>
      <c r="I175" s="34"/>
      <c r="M175" s="62">
        <f t="shared" si="11"/>
        <v>0</v>
      </c>
      <c r="N175" s="35"/>
    </row>
    <row r="176" spans="1:14" ht="15">
      <c r="A176" s="22"/>
      <c r="B176" s="70">
        <f t="shared" si="12"/>
        <v>162</v>
      </c>
      <c r="C176" s="71">
        <f t="shared" si="2"/>
        <v>48245</v>
      </c>
      <c r="D176" s="72">
        <f t="shared" si="13"/>
        <v>605.9803292994187</v>
      </c>
      <c r="E176" s="73">
        <f t="shared" si="14"/>
        <v>140.08913961970418</v>
      </c>
      <c r="F176" s="73">
        <f t="shared" si="5"/>
        <v>465.89118967971456</v>
      </c>
      <c r="G176" s="75"/>
      <c r="H176" s="74">
        <f t="shared" si="6"/>
        <v>41560.85069623154</v>
      </c>
      <c r="I176" s="34"/>
      <c r="M176" s="62">
        <f t="shared" si="11"/>
        <v>0</v>
      </c>
      <c r="N176" s="35"/>
    </row>
    <row r="177" spans="1:14" ht="15">
      <c r="A177" s="22"/>
      <c r="B177" s="70">
        <f t="shared" si="12"/>
        <v>163</v>
      </c>
      <c r="C177" s="71">
        <f t="shared" si="2"/>
        <v>48274</v>
      </c>
      <c r="D177" s="72">
        <f t="shared" si="13"/>
        <v>605.9803292994187</v>
      </c>
      <c r="E177" s="73">
        <f t="shared" si="14"/>
        <v>138.53616898743846</v>
      </c>
      <c r="F177" s="73">
        <f t="shared" si="5"/>
        <v>467.4441603119802</v>
      </c>
      <c r="G177" s="75"/>
      <c r="H177" s="74">
        <f t="shared" si="6"/>
        <v>41093.40653591956</v>
      </c>
      <c r="I177" s="34"/>
      <c r="M177" s="62">
        <f t="shared" si="11"/>
        <v>0</v>
      </c>
      <c r="N177" s="35"/>
    </row>
    <row r="178" spans="1:14" ht="15">
      <c r="A178" s="22"/>
      <c r="B178" s="70">
        <f t="shared" si="12"/>
        <v>164</v>
      </c>
      <c r="C178" s="71">
        <f t="shared" si="2"/>
        <v>48305</v>
      </c>
      <c r="D178" s="72">
        <f t="shared" si="13"/>
        <v>605.9803292994187</v>
      </c>
      <c r="E178" s="73">
        <f t="shared" si="14"/>
        <v>136.97802178639853</v>
      </c>
      <c r="F178" s="73">
        <f t="shared" si="5"/>
        <v>469.0023075130202</v>
      </c>
      <c r="G178" s="75"/>
      <c r="H178" s="74">
        <f t="shared" si="6"/>
        <v>40624.404228406536</v>
      </c>
      <c r="I178" s="34"/>
      <c r="M178" s="62">
        <f t="shared" si="11"/>
        <v>0</v>
      </c>
      <c r="N178" s="35"/>
    </row>
    <row r="179" spans="1:14" ht="15">
      <c r="A179" s="22"/>
      <c r="B179" s="70">
        <f t="shared" si="12"/>
        <v>165</v>
      </c>
      <c r="C179" s="71">
        <f t="shared" si="2"/>
        <v>48335</v>
      </c>
      <c r="D179" s="72">
        <f t="shared" si="13"/>
        <v>605.9803292994187</v>
      </c>
      <c r="E179" s="73">
        <f t="shared" si="14"/>
        <v>135.41468076135513</v>
      </c>
      <c r="F179" s="73">
        <f t="shared" si="5"/>
        <v>470.56564853806356</v>
      </c>
      <c r="G179" s="75"/>
      <c r="H179" s="74">
        <f t="shared" si="6"/>
        <v>40153.838579868476</v>
      </c>
      <c r="I179" s="34"/>
      <c r="M179" s="62">
        <f t="shared" si="11"/>
        <v>0</v>
      </c>
      <c r="N179" s="35"/>
    </row>
    <row r="180" spans="1:14" ht="15">
      <c r="A180" s="22"/>
      <c r="B180" s="70">
        <f t="shared" si="12"/>
        <v>166</v>
      </c>
      <c r="C180" s="71">
        <f t="shared" si="2"/>
        <v>48366</v>
      </c>
      <c r="D180" s="72">
        <f t="shared" si="13"/>
        <v>605.9803292994187</v>
      </c>
      <c r="E180" s="73">
        <f t="shared" si="14"/>
        <v>133.84612859956158</v>
      </c>
      <c r="F180" s="73">
        <f t="shared" si="5"/>
        <v>472.13420069985716</v>
      </c>
      <c r="G180" s="75"/>
      <c r="H180" s="74">
        <f t="shared" si="6"/>
        <v>39681.704379168616</v>
      </c>
      <c r="I180" s="34"/>
      <c r="M180" s="62">
        <f t="shared" si="11"/>
        <v>0</v>
      </c>
      <c r="N180" s="35"/>
    </row>
    <row r="181" spans="1:14" ht="15">
      <c r="A181" s="22"/>
      <c r="B181" s="70">
        <f t="shared" si="12"/>
        <v>167</v>
      </c>
      <c r="C181" s="71">
        <f t="shared" si="2"/>
        <v>48396</v>
      </c>
      <c r="D181" s="72">
        <f t="shared" si="13"/>
        <v>605.9803292994187</v>
      </c>
      <c r="E181" s="73">
        <f t="shared" si="14"/>
        <v>132.27234793056206</v>
      </c>
      <c r="F181" s="73">
        <f t="shared" si="5"/>
        <v>473.7079813688566</v>
      </c>
      <c r="G181" s="75"/>
      <c r="H181" s="74">
        <f t="shared" si="6"/>
        <v>39207.99639779976</v>
      </c>
      <c r="I181" s="34"/>
      <c r="M181" s="62">
        <f t="shared" si="11"/>
        <v>0</v>
      </c>
      <c r="N181" s="35"/>
    </row>
    <row r="182" spans="1:14" ht="15">
      <c r="A182" s="22"/>
      <c r="B182" s="70">
        <f t="shared" si="12"/>
        <v>168</v>
      </c>
      <c r="C182" s="71">
        <f t="shared" si="2"/>
        <v>48427</v>
      </c>
      <c r="D182" s="72">
        <f t="shared" si="13"/>
        <v>605.9803292994187</v>
      </c>
      <c r="E182" s="73">
        <f t="shared" si="14"/>
        <v>130.69332132599922</v>
      </c>
      <c r="F182" s="73">
        <f t="shared" si="5"/>
        <v>475.28700797341946</v>
      </c>
      <c r="G182" s="75"/>
      <c r="H182" s="74">
        <f t="shared" si="6"/>
        <v>38732.70938982634</v>
      </c>
      <c r="I182" s="34"/>
      <c r="M182" s="62">
        <f t="shared" si="11"/>
        <v>0</v>
      </c>
      <c r="N182" s="35"/>
    </row>
    <row r="183" spans="1:14" ht="15">
      <c r="A183" s="22"/>
      <c r="B183" s="70">
        <f t="shared" si="12"/>
        <v>169</v>
      </c>
      <c r="C183" s="71">
        <f t="shared" si="2"/>
        <v>48458</v>
      </c>
      <c r="D183" s="72">
        <f t="shared" si="13"/>
        <v>605.9803292994187</v>
      </c>
      <c r="E183" s="73">
        <f t="shared" si="14"/>
        <v>129.10903129942113</v>
      </c>
      <c r="F183" s="73">
        <f t="shared" si="5"/>
        <v>476.8712979999976</v>
      </c>
      <c r="G183" s="75"/>
      <c r="H183" s="74">
        <f t="shared" si="6"/>
        <v>38255.83809182634</v>
      </c>
      <c r="I183" s="34"/>
      <c r="M183" s="62">
        <f t="shared" si="11"/>
        <v>0</v>
      </c>
      <c r="N183" s="35"/>
    </row>
    <row r="184" spans="1:14" ht="15">
      <c r="A184" s="22"/>
      <c r="B184" s="70">
        <f t="shared" si="12"/>
        <v>170</v>
      </c>
      <c r="C184" s="71">
        <f t="shared" si="2"/>
        <v>48488</v>
      </c>
      <c r="D184" s="72">
        <f t="shared" si="13"/>
        <v>605.9803292994187</v>
      </c>
      <c r="E184" s="73">
        <f t="shared" si="14"/>
        <v>127.51946030608782</v>
      </c>
      <c r="F184" s="73">
        <f t="shared" si="5"/>
        <v>478.4608689933309</v>
      </c>
      <c r="G184" s="75"/>
      <c r="H184" s="74">
        <f t="shared" si="6"/>
        <v>37777.37722283301</v>
      </c>
      <c r="I184" s="34"/>
      <c r="M184" s="62">
        <f t="shared" si="11"/>
        <v>0</v>
      </c>
      <c r="N184" s="35"/>
    </row>
    <row r="185" spans="1:14" ht="15">
      <c r="A185" s="22"/>
      <c r="B185" s="70">
        <f t="shared" si="12"/>
        <v>171</v>
      </c>
      <c r="C185" s="71">
        <f t="shared" si="2"/>
        <v>48519</v>
      </c>
      <c r="D185" s="72">
        <f t="shared" si="13"/>
        <v>605.9803292994187</v>
      </c>
      <c r="E185" s="73">
        <f t="shared" si="14"/>
        <v>125.92459074277672</v>
      </c>
      <c r="F185" s="73">
        <f t="shared" si="5"/>
        <v>480.055738556642</v>
      </c>
      <c r="G185" s="75"/>
      <c r="H185" s="74">
        <f t="shared" si="6"/>
        <v>37297.32148427637</v>
      </c>
      <c r="I185" s="34"/>
      <c r="M185" s="62">
        <f t="shared" si="11"/>
        <v>0</v>
      </c>
      <c r="N185" s="35"/>
    </row>
    <row r="186" spans="1:14" ht="15">
      <c r="A186" s="22"/>
      <c r="B186" s="70">
        <f t="shared" si="12"/>
        <v>172</v>
      </c>
      <c r="C186" s="71">
        <f t="shared" si="2"/>
        <v>48549</v>
      </c>
      <c r="D186" s="72">
        <f t="shared" si="13"/>
        <v>605.9803292994187</v>
      </c>
      <c r="E186" s="73">
        <f t="shared" si="14"/>
        <v>124.32440494758791</v>
      </c>
      <c r="F186" s="73">
        <f t="shared" si="5"/>
        <v>481.6559243518308</v>
      </c>
      <c r="G186" s="75"/>
      <c r="H186" s="74">
        <f t="shared" si="6"/>
        <v>36815.66555992454</v>
      </c>
      <c r="I186" s="34"/>
      <c r="M186" s="62">
        <f t="shared" si="11"/>
        <v>0</v>
      </c>
      <c r="N186" s="35"/>
    </row>
    <row r="187" spans="1:14" ht="15">
      <c r="A187" s="22"/>
      <c r="B187" s="70">
        <f t="shared" si="12"/>
        <v>173</v>
      </c>
      <c r="C187" s="71">
        <f t="shared" si="2"/>
        <v>48580</v>
      </c>
      <c r="D187" s="72">
        <f t="shared" si="13"/>
        <v>605.9803292994187</v>
      </c>
      <c r="E187" s="73">
        <f t="shared" si="14"/>
        <v>122.71888519974848</v>
      </c>
      <c r="F187" s="73">
        <f t="shared" si="5"/>
        <v>483.26144409967026</v>
      </c>
      <c r="G187" s="75"/>
      <c r="H187" s="74">
        <f t="shared" si="6"/>
        <v>36332.40411582487</v>
      </c>
      <c r="I187" s="34"/>
      <c r="M187" s="62">
        <f t="shared" si="11"/>
        <v>0</v>
      </c>
      <c r="N187" s="35"/>
    </row>
    <row r="188" spans="1:14" ht="15">
      <c r="A188" s="22"/>
      <c r="B188" s="70">
        <f t="shared" si="12"/>
        <v>174</v>
      </c>
      <c r="C188" s="71">
        <f t="shared" si="2"/>
        <v>48611</v>
      </c>
      <c r="D188" s="72">
        <f t="shared" si="13"/>
        <v>605.9803292994187</v>
      </c>
      <c r="E188" s="73">
        <f t="shared" si="14"/>
        <v>121.10801371941625</v>
      </c>
      <c r="F188" s="73">
        <f t="shared" si="5"/>
        <v>484.87231558000246</v>
      </c>
      <c r="G188" s="75"/>
      <c r="H188" s="74">
        <f t="shared" si="6"/>
        <v>35847.53180024487</v>
      </c>
      <c r="I188" s="34"/>
      <c r="M188" s="62">
        <f t="shared" si="11"/>
        <v>0</v>
      </c>
      <c r="N188" s="35"/>
    </row>
    <row r="189" spans="1:14" ht="15">
      <c r="A189" s="22"/>
      <c r="B189" s="70">
        <f t="shared" si="12"/>
        <v>175</v>
      </c>
      <c r="C189" s="71">
        <f t="shared" si="2"/>
        <v>48639</v>
      </c>
      <c r="D189" s="72">
        <f t="shared" si="13"/>
        <v>605.9803292994187</v>
      </c>
      <c r="E189" s="73">
        <f t="shared" si="14"/>
        <v>119.4917726674829</v>
      </c>
      <c r="F189" s="73">
        <f t="shared" si="5"/>
        <v>486.4885566319358</v>
      </c>
      <c r="G189" s="75"/>
      <c r="H189" s="74">
        <f t="shared" si="6"/>
        <v>35361.043243612934</v>
      </c>
      <c r="I189" s="34"/>
      <c r="M189" s="62">
        <f t="shared" si="11"/>
        <v>0</v>
      </c>
      <c r="N189" s="35"/>
    </row>
    <row r="190" spans="1:14" ht="15">
      <c r="A190" s="22"/>
      <c r="B190" s="70">
        <f t="shared" si="12"/>
        <v>176</v>
      </c>
      <c r="C190" s="71">
        <f t="shared" si="2"/>
        <v>48670</v>
      </c>
      <c r="D190" s="72">
        <f t="shared" si="13"/>
        <v>605.9803292994187</v>
      </c>
      <c r="E190" s="73">
        <f t="shared" si="14"/>
        <v>117.87014414537646</v>
      </c>
      <c r="F190" s="73">
        <f t="shared" si="5"/>
        <v>488.11018515404226</v>
      </c>
      <c r="G190" s="75"/>
      <c r="H190" s="74">
        <f t="shared" si="6"/>
        <v>34872.93305845889</v>
      </c>
      <c r="I190" s="34"/>
      <c r="M190" s="62">
        <f t="shared" si="11"/>
        <v>0</v>
      </c>
      <c r="N190" s="35"/>
    </row>
    <row r="191" spans="1:14" ht="15">
      <c r="A191" s="22"/>
      <c r="B191" s="70">
        <f t="shared" si="12"/>
        <v>177</v>
      </c>
      <c r="C191" s="71">
        <f t="shared" si="2"/>
        <v>48700</v>
      </c>
      <c r="D191" s="72">
        <f t="shared" si="13"/>
        <v>605.9803292994187</v>
      </c>
      <c r="E191" s="73">
        <f t="shared" si="14"/>
        <v>116.24311019486298</v>
      </c>
      <c r="F191" s="73">
        <f t="shared" si="5"/>
        <v>489.7372191045557</v>
      </c>
      <c r="G191" s="75"/>
      <c r="H191" s="74">
        <f t="shared" si="6"/>
        <v>34383.19583935433</v>
      </c>
      <c r="I191" s="34"/>
      <c r="M191" s="62">
        <f t="shared" si="11"/>
        <v>0</v>
      </c>
      <c r="N191" s="35"/>
    </row>
    <row r="192" spans="1:14" ht="15">
      <c r="A192" s="22"/>
      <c r="B192" s="70">
        <f t="shared" si="12"/>
        <v>178</v>
      </c>
      <c r="C192" s="71">
        <f t="shared" si="2"/>
        <v>48731</v>
      </c>
      <c r="D192" s="72">
        <f t="shared" si="13"/>
        <v>605.9803292994187</v>
      </c>
      <c r="E192" s="73">
        <f t="shared" si="14"/>
        <v>114.61065279784778</v>
      </c>
      <c r="F192" s="73">
        <f t="shared" si="5"/>
        <v>491.36967650157095</v>
      </c>
      <c r="G192" s="75"/>
      <c r="H192" s="74">
        <f t="shared" si="6"/>
        <v>33891.82616285276</v>
      </c>
      <c r="I192" s="34"/>
      <c r="M192" s="62">
        <f t="shared" si="11"/>
        <v>0</v>
      </c>
      <c r="N192" s="35"/>
    </row>
    <row r="193" spans="1:14" ht="15">
      <c r="A193" s="22"/>
      <c r="B193" s="70">
        <f t="shared" si="12"/>
        <v>179</v>
      </c>
      <c r="C193" s="71">
        <f t="shared" si="2"/>
        <v>48761</v>
      </c>
      <c r="D193" s="72">
        <f t="shared" si="13"/>
        <v>605.9803292994187</v>
      </c>
      <c r="E193" s="73">
        <f t="shared" si="14"/>
        <v>112.97275387617587</v>
      </c>
      <c r="F193" s="73">
        <f t="shared" si="5"/>
        <v>493.0075754232428</v>
      </c>
      <c r="G193" s="75"/>
      <c r="H193" s="74">
        <f t="shared" si="6"/>
        <v>33398.818587429516</v>
      </c>
      <c r="I193" s="34"/>
      <c r="M193" s="62">
        <f t="shared" si="11"/>
        <v>0</v>
      </c>
      <c r="N193" s="35"/>
    </row>
    <row r="194" spans="1:14" ht="15">
      <c r="A194" s="22"/>
      <c r="B194" s="70">
        <f t="shared" si="12"/>
        <v>180</v>
      </c>
      <c r="C194" s="71">
        <f t="shared" si="2"/>
        <v>48792</v>
      </c>
      <c r="D194" s="72">
        <f t="shared" si="13"/>
        <v>605.9803292994187</v>
      </c>
      <c r="E194" s="73">
        <f t="shared" si="14"/>
        <v>111.32939529143172</v>
      </c>
      <c r="F194" s="73">
        <f t="shared" si="5"/>
        <v>494.65093400798696</v>
      </c>
      <c r="G194" s="75"/>
      <c r="H194" s="74">
        <f t="shared" si="6"/>
        <v>32904.16765342153</v>
      </c>
      <c r="I194" s="34"/>
      <c r="M194" s="62">
        <f t="shared" si="11"/>
        <v>0</v>
      </c>
      <c r="N194" s="35"/>
    </row>
    <row r="195" spans="1:14" ht="15">
      <c r="A195" s="22"/>
      <c r="B195" s="70">
        <f t="shared" si="12"/>
        <v>181</v>
      </c>
      <c r="C195" s="71">
        <f t="shared" si="2"/>
        <v>48823</v>
      </c>
      <c r="D195" s="72">
        <f t="shared" si="13"/>
        <v>605.9803292994187</v>
      </c>
      <c r="E195" s="73">
        <f t="shared" si="14"/>
        <v>109.68055884473844</v>
      </c>
      <c r="F195" s="73">
        <f t="shared" si="5"/>
        <v>496.29977045468024</v>
      </c>
      <c r="G195" s="75"/>
      <c r="H195" s="74">
        <f t="shared" si="6"/>
        <v>32407.86788296685</v>
      </c>
      <c r="I195" s="34"/>
      <c r="M195" s="62">
        <f t="shared" si="11"/>
        <v>0</v>
      </c>
      <c r="N195" s="35"/>
    </row>
    <row r="196" spans="1:14" ht="15">
      <c r="A196" s="22"/>
      <c r="B196" s="70">
        <f t="shared" si="12"/>
        <v>182</v>
      </c>
      <c r="C196" s="71">
        <f t="shared" si="2"/>
        <v>48853</v>
      </c>
      <c r="D196" s="72">
        <f t="shared" si="13"/>
        <v>605.9803292994187</v>
      </c>
      <c r="E196" s="73">
        <f t="shared" si="14"/>
        <v>108.02622627655617</v>
      </c>
      <c r="F196" s="73">
        <f t="shared" si="5"/>
        <v>497.95410302286257</v>
      </c>
      <c r="G196" s="75"/>
      <c r="H196" s="74">
        <f t="shared" si="6"/>
        <v>31909.91377994399</v>
      </c>
      <c r="I196" s="34"/>
      <c r="M196" s="62">
        <f t="shared" si="11"/>
        <v>0</v>
      </c>
      <c r="N196" s="35"/>
    </row>
    <row r="197" spans="1:14" ht="15">
      <c r="A197" s="22"/>
      <c r="B197" s="70">
        <f t="shared" si="12"/>
        <v>183</v>
      </c>
      <c r="C197" s="71">
        <f t="shared" si="2"/>
        <v>48884</v>
      </c>
      <c r="D197" s="72">
        <f t="shared" si="13"/>
        <v>605.9803292994187</v>
      </c>
      <c r="E197" s="73">
        <f t="shared" si="14"/>
        <v>106.36637926647997</v>
      </c>
      <c r="F197" s="73">
        <f t="shared" si="5"/>
        <v>499.61395003293876</v>
      </c>
      <c r="G197" s="75"/>
      <c r="H197" s="74">
        <f t="shared" si="6"/>
        <v>31410.29982991105</v>
      </c>
      <c r="I197" s="34"/>
      <c r="M197" s="62">
        <f t="shared" si="11"/>
        <v>0</v>
      </c>
      <c r="N197" s="35"/>
    </row>
    <row r="198" spans="1:14" ht="15">
      <c r="A198" s="22"/>
      <c r="B198" s="70">
        <f t="shared" si="12"/>
        <v>184</v>
      </c>
      <c r="C198" s="71">
        <f t="shared" si="2"/>
        <v>48914</v>
      </c>
      <c r="D198" s="72">
        <f t="shared" si="13"/>
        <v>605.9803292994187</v>
      </c>
      <c r="E198" s="73">
        <f t="shared" si="14"/>
        <v>104.70099943303684</v>
      </c>
      <c r="F198" s="73">
        <f t="shared" si="5"/>
        <v>501.2793298663819</v>
      </c>
      <c r="G198" s="75"/>
      <c r="H198" s="74">
        <f t="shared" si="6"/>
        <v>30909.02050004467</v>
      </c>
      <c r="I198" s="34"/>
      <c r="M198" s="62">
        <f t="shared" si="11"/>
        <v>0</v>
      </c>
      <c r="N198" s="35"/>
    </row>
    <row r="199" spans="1:14" ht="15">
      <c r="A199" s="22"/>
      <c r="B199" s="70">
        <f t="shared" si="12"/>
        <v>185</v>
      </c>
      <c r="C199" s="71">
        <f t="shared" si="2"/>
        <v>48945</v>
      </c>
      <c r="D199" s="72">
        <f t="shared" si="13"/>
        <v>605.9803292994187</v>
      </c>
      <c r="E199" s="73">
        <f t="shared" si="14"/>
        <v>103.03006833348223</v>
      </c>
      <c r="F199" s="73">
        <f t="shared" si="5"/>
        <v>502.9502609659365</v>
      </c>
      <c r="G199" s="75"/>
      <c r="H199" s="74">
        <f t="shared" si="6"/>
        <v>30406.070239078734</v>
      </c>
      <c r="I199" s="34"/>
      <c r="M199" s="62">
        <f t="shared" si="11"/>
        <v>0</v>
      </c>
      <c r="N199" s="35"/>
    </row>
    <row r="200" spans="1:14" ht="15">
      <c r="A200" s="22"/>
      <c r="B200" s="70">
        <f t="shared" si="12"/>
        <v>186</v>
      </c>
      <c r="C200" s="71">
        <f t="shared" si="2"/>
        <v>48976</v>
      </c>
      <c r="D200" s="72">
        <f t="shared" si="13"/>
        <v>605.9803292994187</v>
      </c>
      <c r="E200" s="73">
        <f t="shared" si="14"/>
        <v>101.35356746359578</v>
      </c>
      <c r="F200" s="73">
        <f t="shared" si="5"/>
        <v>504.62676183582295</v>
      </c>
      <c r="G200" s="75"/>
      <c r="H200" s="74">
        <f t="shared" si="6"/>
        <v>29901.443477242912</v>
      </c>
      <c r="I200" s="34"/>
      <c r="M200" s="62">
        <f t="shared" si="11"/>
        <v>0</v>
      </c>
      <c r="N200" s="35"/>
    </row>
    <row r="201" spans="1:14" ht="15">
      <c r="A201" s="22"/>
      <c r="B201" s="70">
        <f t="shared" si="12"/>
        <v>187</v>
      </c>
      <c r="C201" s="71">
        <f t="shared" si="2"/>
        <v>49004</v>
      </c>
      <c r="D201" s="72">
        <f t="shared" si="13"/>
        <v>605.9803292994187</v>
      </c>
      <c r="E201" s="73">
        <f t="shared" si="14"/>
        <v>99.67147825747638</v>
      </c>
      <c r="F201" s="73">
        <f t="shared" si="5"/>
        <v>506.3088510419423</v>
      </c>
      <c r="G201" s="75"/>
      <c r="H201" s="74">
        <f t="shared" si="6"/>
        <v>29395.13462620097</v>
      </c>
      <c r="I201" s="34"/>
      <c r="M201" s="62">
        <f t="shared" si="11"/>
        <v>0</v>
      </c>
      <c r="N201" s="35"/>
    </row>
    <row r="202" spans="1:14" ht="15">
      <c r="A202" s="22"/>
      <c r="B202" s="70">
        <f t="shared" si="12"/>
        <v>188</v>
      </c>
      <c r="C202" s="71">
        <f t="shared" si="2"/>
        <v>49035</v>
      </c>
      <c r="D202" s="72">
        <f t="shared" si="13"/>
        <v>605.9803292994187</v>
      </c>
      <c r="E202" s="73">
        <f t="shared" si="14"/>
        <v>97.98378208733656</v>
      </c>
      <c r="F202" s="73">
        <f t="shared" si="5"/>
        <v>507.99654721208213</v>
      </c>
      <c r="G202" s="75"/>
      <c r="H202" s="74">
        <f t="shared" si="6"/>
        <v>28887.138078988886</v>
      </c>
      <c r="I202" s="34"/>
      <c r="M202" s="62">
        <f t="shared" si="11"/>
        <v>0</v>
      </c>
      <c r="N202" s="35"/>
    </row>
    <row r="203" spans="1:14" ht="15">
      <c r="A203" s="22"/>
      <c r="B203" s="70">
        <f t="shared" si="12"/>
        <v>189</v>
      </c>
      <c r="C203" s="71">
        <f t="shared" si="2"/>
        <v>49065</v>
      </c>
      <c r="D203" s="72">
        <f t="shared" si="13"/>
        <v>605.9803292994187</v>
      </c>
      <c r="E203" s="73">
        <f t="shared" si="14"/>
        <v>96.2904602632963</v>
      </c>
      <c r="F203" s="73">
        <f t="shared" si="5"/>
        <v>509.68986903612245</v>
      </c>
      <c r="G203" s="75"/>
      <c r="H203" s="74">
        <f t="shared" si="6"/>
        <v>28377.448209952763</v>
      </c>
      <c r="I203" s="34"/>
      <c r="M203" s="62">
        <f t="shared" si="11"/>
        <v>0</v>
      </c>
      <c r="N203" s="35"/>
    </row>
    <row r="204" spans="1:14" ht="15">
      <c r="A204" s="22"/>
      <c r="B204" s="70">
        <f t="shared" si="12"/>
        <v>190</v>
      </c>
      <c r="C204" s="71">
        <f t="shared" si="2"/>
        <v>49096</v>
      </c>
      <c r="D204" s="72">
        <f t="shared" si="13"/>
        <v>605.9803292994187</v>
      </c>
      <c r="E204" s="73">
        <f t="shared" si="14"/>
        <v>94.59149403317588</v>
      </c>
      <c r="F204" s="73">
        <f t="shared" si="5"/>
        <v>511.38883526624284</v>
      </c>
      <c r="G204" s="75"/>
      <c r="H204" s="74">
        <f t="shared" si="6"/>
        <v>27866.05937468652</v>
      </c>
      <c r="I204" s="34"/>
      <c r="M204" s="62">
        <f t="shared" si="11"/>
        <v>0</v>
      </c>
      <c r="N204" s="35"/>
    </row>
    <row r="205" spans="1:14" ht="15">
      <c r="A205" s="22"/>
      <c r="B205" s="70">
        <f t="shared" si="12"/>
        <v>191</v>
      </c>
      <c r="C205" s="71">
        <f t="shared" si="2"/>
        <v>49126</v>
      </c>
      <c r="D205" s="72">
        <f t="shared" si="13"/>
        <v>605.9803292994187</v>
      </c>
      <c r="E205" s="73">
        <f t="shared" si="14"/>
        <v>92.88686458228841</v>
      </c>
      <c r="F205" s="73">
        <f t="shared" si="5"/>
        <v>513.0934647171302</v>
      </c>
      <c r="G205" s="75"/>
      <c r="H205" s="74">
        <f t="shared" si="6"/>
        <v>27352.96590996939</v>
      </c>
      <c r="I205" s="34"/>
      <c r="M205" s="62">
        <f t="shared" si="11"/>
        <v>0</v>
      </c>
      <c r="N205" s="35"/>
    </row>
    <row r="206" spans="1:14" ht="15">
      <c r="A206" s="22"/>
      <c r="B206" s="70">
        <f t="shared" si="12"/>
        <v>192</v>
      </c>
      <c r="C206" s="71">
        <f t="shared" si="2"/>
        <v>49157</v>
      </c>
      <c r="D206" s="72">
        <f t="shared" si="13"/>
        <v>605.9803292994187</v>
      </c>
      <c r="E206" s="73">
        <f t="shared" si="14"/>
        <v>91.1765530332313</v>
      </c>
      <c r="F206" s="73">
        <f t="shared" si="5"/>
        <v>514.8037762661875</v>
      </c>
      <c r="G206" s="75"/>
      <c r="H206" s="74">
        <f t="shared" si="6"/>
        <v>26838.1621337032</v>
      </c>
      <c r="I206" s="34"/>
      <c r="M206" s="62">
        <f t="shared" si="11"/>
        <v>0</v>
      </c>
      <c r="N206" s="35"/>
    </row>
    <row r="207" spans="1:14" ht="15">
      <c r="A207" s="22"/>
      <c r="B207" s="70">
        <f t="shared" si="12"/>
        <v>193</v>
      </c>
      <c r="C207" s="71">
        <f t="shared" si="2"/>
        <v>49188</v>
      </c>
      <c r="D207" s="72">
        <f t="shared" si="13"/>
        <v>605.9803292994187</v>
      </c>
      <c r="E207" s="73">
        <f t="shared" si="14"/>
        <v>89.46054044567734</v>
      </c>
      <c r="F207" s="73">
        <f t="shared" si="5"/>
        <v>516.5197888537414</v>
      </c>
      <c r="G207" s="75"/>
      <c r="H207" s="74">
        <f t="shared" si="6"/>
        <v>26321.64234484946</v>
      </c>
      <c r="I207" s="34"/>
      <c r="M207" s="62">
        <f aca="true" t="shared" si="15" ref="M207:M270">IF(AND(D207&gt;f_tolerance,D208&lt;f_tolerance),1,0)</f>
        <v>0</v>
      </c>
      <c r="N207" s="35"/>
    </row>
    <row r="208" spans="1:14" ht="15">
      <c r="A208" s="22"/>
      <c r="B208" s="70">
        <f aca="true" t="shared" si="16" ref="B208:B271">IF(B207&lt;interm*12,B207+1,"")</f>
        <v>194</v>
      </c>
      <c r="C208" s="71">
        <f t="shared" si="2"/>
        <v>49218</v>
      </c>
      <c r="D208" s="72">
        <f aca="true" t="shared" si="17" ref="D208:D271">IF(B208="",0,MIN(payamt,H207+E208))</f>
        <v>605.9803292994187</v>
      </c>
      <c r="E208" s="73">
        <f aca="true" t="shared" si="18" ref="E208:E271">IF(B208="","",H207*(inrate/12))</f>
        <v>87.73880781616488</v>
      </c>
      <c r="F208" s="73">
        <f t="shared" si="5"/>
        <v>518.2415214832538</v>
      </c>
      <c r="G208" s="75"/>
      <c r="H208" s="74">
        <f t="shared" si="6"/>
        <v>25803.400823366206</v>
      </c>
      <c r="I208" s="34"/>
      <c r="M208" s="62">
        <f t="shared" si="15"/>
        <v>0</v>
      </c>
      <c r="N208" s="35"/>
    </row>
    <row r="209" spans="1:14" ht="15">
      <c r="A209" s="22"/>
      <c r="B209" s="70">
        <f t="shared" si="16"/>
        <v>195</v>
      </c>
      <c r="C209" s="71">
        <f t="shared" si="2"/>
        <v>49249</v>
      </c>
      <c r="D209" s="72">
        <f t="shared" si="17"/>
        <v>605.9803292994187</v>
      </c>
      <c r="E209" s="73">
        <f t="shared" si="18"/>
        <v>86.01133607788736</v>
      </c>
      <c r="F209" s="73">
        <f t="shared" si="5"/>
        <v>519.9689932215314</v>
      </c>
      <c r="G209" s="75"/>
      <c r="H209" s="74">
        <f t="shared" si="6"/>
        <v>25283.431830144676</v>
      </c>
      <c r="I209" s="34"/>
      <c r="M209" s="62">
        <f t="shared" si="15"/>
        <v>0</v>
      </c>
      <c r="N209" s="35"/>
    </row>
    <row r="210" spans="1:14" ht="15">
      <c r="A210" s="22"/>
      <c r="B210" s="70">
        <f t="shared" si="16"/>
        <v>196</v>
      </c>
      <c r="C210" s="71">
        <f t="shared" si="2"/>
        <v>49279</v>
      </c>
      <c r="D210" s="72">
        <f t="shared" si="17"/>
        <v>605.9803292994187</v>
      </c>
      <c r="E210" s="73">
        <f t="shared" si="18"/>
        <v>84.27810610048226</v>
      </c>
      <c r="F210" s="73">
        <f t="shared" si="5"/>
        <v>521.7022231989365</v>
      </c>
      <c r="G210" s="75"/>
      <c r="H210" s="74">
        <f t="shared" si="6"/>
        <v>24761.72960694574</v>
      </c>
      <c r="I210" s="34"/>
      <c r="M210" s="62">
        <f t="shared" si="15"/>
        <v>0</v>
      </c>
      <c r="N210" s="35"/>
    </row>
    <row r="211" spans="1:14" ht="15">
      <c r="A211" s="22"/>
      <c r="B211" s="70">
        <f t="shared" si="16"/>
        <v>197</v>
      </c>
      <c r="C211" s="71">
        <f t="shared" si="2"/>
        <v>49310</v>
      </c>
      <c r="D211" s="72">
        <f t="shared" si="17"/>
        <v>605.9803292994187</v>
      </c>
      <c r="E211" s="73">
        <f t="shared" si="18"/>
        <v>82.53909868981914</v>
      </c>
      <c r="F211" s="73">
        <f t="shared" si="5"/>
        <v>523.4412306095995</v>
      </c>
      <c r="G211" s="75"/>
      <c r="H211" s="74">
        <f t="shared" si="6"/>
        <v>24238.288376336142</v>
      </c>
      <c r="I211" s="34"/>
      <c r="M211" s="62">
        <f t="shared" si="15"/>
        <v>0</v>
      </c>
      <c r="N211" s="35"/>
    </row>
    <row r="212" spans="1:14" ht="15">
      <c r="A212" s="22"/>
      <c r="B212" s="70">
        <f t="shared" si="16"/>
        <v>198</v>
      </c>
      <c r="C212" s="71">
        <f t="shared" si="2"/>
        <v>49341</v>
      </c>
      <c r="D212" s="72">
        <f t="shared" si="17"/>
        <v>605.9803292994187</v>
      </c>
      <c r="E212" s="73">
        <f t="shared" si="18"/>
        <v>80.79429458778715</v>
      </c>
      <c r="F212" s="73">
        <f t="shared" si="5"/>
        <v>525.1860347116316</v>
      </c>
      <c r="G212" s="75"/>
      <c r="H212" s="74">
        <f t="shared" si="6"/>
        <v>23713.10234162451</v>
      </c>
      <c r="I212" s="34"/>
      <c r="M212" s="62">
        <f t="shared" si="15"/>
        <v>0</v>
      </c>
      <c r="N212" s="35"/>
    </row>
    <row r="213" spans="1:14" ht="15">
      <c r="A213" s="22"/>
      <c r="B213" s="70">
        <f t="shared" si="16"/>
        <v>199</v>
      </c>
      <c r="C213" s="71">
        <f t="shared" si="2"/>
        <v>49369</v>
      </c>
      <c r="D213" s="72">
        <f t="shared" si="17"/>
        <v>605.9803292994187</v>
      </c>
      <c r="E213" s="73">
        <f t="shared" si="18"/>
        <v>79.0436744720817</v>
      </c>
      <c r="F213" s="73">
        <f t="shared" si="5"/>
        <v>526.936654827337</v>
      </c>
      <c r="G213" s="75"/>
      <c r="H213" s="74">
        <f t="shared" si="6"/>
        <v>23186.165686797176</v>
      </c>
      <c r="I213" s="34"/>
      <c r="M213" s="62">
        <f t="shared" si="15"/>
        <v>0</v>
      </c>
      <c r="N213" s="35"/>
    </row>
    <row r="214" spans="1:14" ht="15">
      <c r="A214" s="22"/>
      <c r="B214" s="70">
        <f t="shared" si="16"/>
        <v>200</v>
      </c>
      <c r="C214" s="71">
        <f t="shared" si="2"/>
        <v>49400</v>
      </c>
      <c r="D214" s="72">
        <f t="shared" si="17"/>
        <v>605.9803292994187</v>
      </c>
      <c r="E214" s="73">
        <f t="shared" si="18"/>
        <v>77.2872189559906</v>
      </c>
      <c r="F214" s="73">
        <f t="shared" si="5"/>
        <v>528.6931103434281</v>
      </c>
      <c r="G214" s="75"/>
      <c r="H214" s="74">
        <f t="shared" si="6"/>
        <v>22657.472576453747</v>
      </c>
      <c r="I214" s="34"/>
      <c r="M214" s="62">
        <f t="shared" si="15"/>
        <v>0</v>
      </c>
      <c r="N214" s="35"/>
    </row>
    <row r="215" spans="1:14" ht="15">
      <c r="A215" s="22"/>
      <c r="B215" s="70">
        <f t="shared" si="16"/>
        <v>201</v>
      </c>
      <c r="C215" s="71">
        <f t="shared" si="2"/>
        <v>49430</v>
      </c>
      <c r="D215" s="72">
        <f t="shared" si="17"/>
        <v>605.9803292994187</v>
      </c>
      <c r="E215" s="73">
        <f t="shared" si="18"/>
        <v>75.52490858817916</v>
      </c>
      <c r="F215" s="73">
        <f t="shared" si="5"/>
        <v>530.4554207112395</v>
      </c>
      <c r="G215" s="75"/>
      <c r="H215" s="74">
        <f t="shared" si="6"/>
        <v>22127.01715574251</v>
      </c>
      <c r="I215" s="34"/>
      <c r="M215" s="62">
        <f t="shared" si="15"/>
        <v>0</v>
      </c>
      <c r="N215" s="35"/>
    </row>
    <row r="216" spans="1:14" ht="15">
      <c r="A216" s="22"/>
      <c r="B216" s="70">
        <f t="shared" si="16"/>
        <v>202</v>
      </c>
      <c r="C216" s="71">
        <f t="shared" si="2"/>
        <v>49461</v>
      </c>
      <c r="D216" s="72">
        <f t="shared" si="17"/>
        <v>605.9803292994187</v>
      </c>
      <c r="E216" s="73">
        <f t="shared" si="18"/>
        <v>73.75672385247503</v>
      </c>
      <c r="F216" s="73">
        <f t="shared" si="5"/>
        <v>532.2236054469437</v>
      </c>
      <c r="G216" s="75"/>
      <c r="H216" s="74">
        <f t="shared" si="6"/>
        <v>21594.793550295566</v>
      </c>
      <c r="I216" s="34"/>
      <c r="M216" s="62">
        <f t="shared" si="15"/>
        <v>0</v>
      </c>
      <c r="N216" s="35"/>
    </row>
    <row r="217" spans="1:14" ht="15">
      <c r="A217" s="22"/>
      <c r="B217" s="70">
        <f t="shared" si="16"/>
        <v>203</v>
      </c>
      <c r="C217" s="71">
        <f t="shared" si="2"/>
        <v>49491</v>
      </c>
      <c r="D217" s="72">
        <f t="shared" si="17"/>
        <v>605.9803292994187</v>
      </c>
      <c r="E217" s="73">
        <f t="shared" si="18"/>
        <v>71.9826451676519</v>
      </c>
      <c r="F217" s="73">
        <f t="shared" si="5"/>
        <v>533.9976841317668</v>
      </c>
      <c r="G217" s="75"/>
      <c r="H217" s="74">
        <f t="shared" si="6"/>
        <v>21060.7958661638</v>
      </c>
      <c r="I217" s="34"/>
      <c r="M217" s="62">
        <f t="shared" si="15"/>
        <v>0</v>
      </c>
      <c r="N217" s="35"/>
    </row>
    <row r="218" spans="1:14" ht="15">
      <c r="A218" s="22"/>
      <c r="B218" s="70">
        <f t="shared" si="16"/>
        <v>204</v>
      </c>
      <c r="C218" s="71">
        <f t="shared" si="2"/>
        <v>49522</v>
      </c>
      <c r="D218" s="72">
        <f t="shared" si="17"/>
        <v>605.9803292994187</v>
      </c>
      <c r="E218" s="73">
        <f t="shared" si="18"/>
        <v>70.20265288721268</v>
      </c>
      <c r="F218" s="73">
        <f t="shared" si="5"/>
        <v>535.777676412206</v>
      </c>
      <c r="G218" s="75"/>
      <c r="H218" s="74">
        <f t="shared" si="6"/>
        <v>20525.018189751594</v>
      </c>
      <c r="I218" s="34"/>
      <c r="M218" s="62">
        <f t="shared" si="15"/>
        <v>0</v>
      </c>
      <c r="N218" s="35"/>
    </row>
    <row r="219" spans="1:14" ht="15">
      <c r="A219" s="22"/>
      <c r="B219" s="70">
        <f t="shared" si="16"/>
        <v>205</v>
      </c>
      <c r="C219" s="71">
        <f t="shared" si="2"/>
        <v>49553</v>
      </c>
      <c r="D219" s="72">
        <f t="shared" si="17"/>
        <v>605.9803292994187</v>
      </c>
      <c r="E219" s="73">
        <f t="shared" si="18"/>
        <v>68.41672729917198</v>
      </c>
      <c r="F219" s="73">
        <f t="shared" si="5"/>
        <v>537.5636020002468</v>
      </c>
      <c r="G219" s="75"/>
      <c r="H219" s="74">
        <f t="shared" si="6"/>
        <v>19987.45458775135</v>
      </c>
      <c r="I219" s="34"/>
      <c r="M219" s="62">
        <f t="shared" si="15"/>
        <v>0</v>
      </c>
      <c r="N219" s="35"/>
    </row>
    <row r="220" spans="1:14" ht="15">
      <c r="A220" s="22"/>
      <c r="B220" s="70">
        <f t="shared" si="16"/>
        <v>206</v>
      </c>
      <c r="C220" s="71">
        <f t="shared" si="2"/>
        <v>49583</v>
      </c>
      <c r="D220" s="72">
        <f t="shared" si="17"/>
        <v>605.9803292994187</v>
      </c>
      <c r="E220" s="73">
        <f t="shared" si="18"/>
        <v>66.62484862583783</v>
      </c>
      <c r="F220" s="73">
        <f t="shared" si="5"/>
        <v>539.3554806735809</v>
      </c>
      <c r="G220" s="75"/>
      <c r="H220" s="74">
        <f t="shared" si="6"/>
        <v>19448.099107077767</v>
      </c>
      <c r="I220" s="34"/>
      <c r="M220" s="62">
        <f t="shared" si="15"/>
        <v>0</v>
      </c>
      <c r="N220" s="35"/>
    </row>
    <row r="221" spans="1:14" ht="15">
      <c r="A221" s="22"/>
      <c r="B221" s="70">
        <f t="shared" si="16"/>
        <v>207</v>
      </c>
      <c r="C221" s="71">
        <f t="shared" si="2"/>
        <v>49614</v>
      </c>
      <c r="D221" s="72">
        <f t="shared" si="17"/>
        <v>605.9803292994187</v>
      </c>
      <c r="E221" s="73">
        <f t="shared" si="18"/>
        <v>64.82699702359257</v>
      </c>
      <c r="F221" s="73">
        <f t="shared" si="5"/>
        <v>541.1533322758262</v>
      </c>
      <c r="G221" s="75"/>
      <c r="H221" s="74">
        <f t="shared" si="6"/>
        <v>18906.94577480194</v>
      </c>
      <c r="I221" s="34"/>
      <c r="M221" s="62">
        <f t="shared" si="15"/>
        <v>0</v>
      </c>
      <c r="N221" s="35"/>
    </row>
    <row r="222" spans="1:14" ht="15">
      <c r="A222" s="22"/>
      <c r="B222" s="70">
        <f t="shared" si="16"/>
        <v>208</v>
      </c>
      <c r="C222" s="71">
        <f t="shared" si="2"/>
        <v>49644</v>
      </c>
      <c r="D222" s="72">
        <f t="shared" si="17"/>
        <v>605.9803292994187</v>
      </c>
      <c r="E222" s="73">
        <f t="shared" si="18"/>
        <v>63.02315258267314</v>
      </c>
      <c r="F222" s="73">
        <f t="shared" si="5"/>
        <v>542.9571767167456</v>
      </c>
      <c r="G222" s="75"/>
      <c r="H222" s="74">
        <f t="shared" si="6"/>
        <v>18363.988598085194</v>
      </c>
      <c r="I222" s="34"/>
      <c r="M222" s="62">
        <f t="shared" si="15"/>
        <v>0</v>
      </c>
      <c r="N222" s="35"/>
    </row>
    <row r="223" spans="1:14" ht="15">
      <c r="A223" s="22"/>
      <c r="B223" s="70">
        <f t="shared" si="16"/>
        <v>209</v>
      </c>
      <c r="C223" s="71">
        <f t="shared" si="2"/>
        <v>49675</v>
      </c>
      <c r="D223" s="72">
        <f t="shared" si="17"/>
        <v>605.9803292994187</v>
      </c>
      <c r="E223" s="73">
        <f t="shared" si="18"/>
        <v>61.21329532695065</v>
      </c>
      <c r="F223" s="73">
        <f t="shared" si="5"/>
        <v>544.7670339724681</v>
      </c>
      <c r="G223" s="75"/>
      <c r="H223" s="74">
        <f t="shared" si="6"/>
        <v>17819.221564112726</v>
      </c>
      <c r="I223" s="34"/>
      <c r="M223" s="62">
        <f t="shared" si="15"/>
        <v>0</v>
      </c>
      <c r="N223" s="35"/>
    </row>
    <row r="224" spans="1:14" ht="15">
      <c r="A224" s="22"/>
      <c r="B224" s="70">
        <f t="shared" si="16"/>
        <v>210</v>
      </c>
      <c r="C224" s="71">
        <f t="shared" si="2"/>
        <v>49706</v>
      </c>
      <c r="D224" s="72">
        <f t="shared" si="17"/>
        <v>605.9803292994187</v>
      </c>
      <c r="E224" s="73">
        <f t="shared" si="18"/>
        <v>59.39740521370909</v>
      </c>
      <c r="F224" s="73">
        <f t="shared" si="5"/>
        <v>546.5829240857096</v>
      </c>
      <c r="G224" s="75"/>
      <c r="H224" s="74">
        <f t="shared" si="6"/>
        <v>17272.638640027017</v>
      </c>
      <c r="I224" s="34"/>
      <c r="M224" s="62">
        <f t="shared" si="15"/>
        <v>0</v>
      </c>
      <c r="N224" s="35"/>
    </row>
    <row r="225" spans="1:14" ht="15">
      <c r="A225" s="22"/>
      <c r="B225" s="70">
        <f t="shared" si="16"/>
        <v>211</v>
      </c>
      <c r="C225" s="71">
        <f t="shared" si="2"/>
        <v>49735</v>
      </c>
      <c r="D225" s="72">
        <f t="shared" si="17"/>
        <v>605.9803292994187</v>
      </c>
      <c r="E225" s="73">
        <f t="shared" si="18"/>
        <v>57.57546213342339</v>
      </c>
      <c r="F225" s="73">
        <f t="shared" si="5"/>
        <v>548.4048671659954</v>
      </c>
      <c r="G225" s="75"/>
      <c r="H225" s="74">
        <f t="shared" si="6"/>
        <v>16724.233772861022</v>
      </c>
      <c r="I225" s="34"/>
      <c r="M225" s="62">
        <f t="shared" si="15"/>
        <v>0</v>
      </c>
      <c r="N225" s="35"/>
    </row>
    <row r="226" spans="1:14" ht="15">
      <c r="A226" s="22"/>
      <c r="B226" s="70">
        <f t="shared" si="16"/>
        <v>212</v>
      </c>
      <c r="C226" s="71">
        <f t="shared" si="2"/>
        <v>49766</v>
      </c>
      <c r="D226" s="72">
        <f t="shared" si="17"/>
        <v>605.9803292994187</v>
      </c>
      <c r="E226" s="73">
        <f t="shared" si="18"/>
        <v>55.747445909536744</v>
      </c>
      <c r="F226" s="73">
        <f t="shared" si="5"/>
        <v>550.232883389882</v>
      </c>
      <c r="G226" s="75"/>
      <c r="H226" s="74">
        <f t="shared" si="6"/>
        <v>16174.000889471139</v>
      </c>
      <c r="I226" s="34"/>
      <c r="M226" s="62">
        <f t="shared" si="15"/>
        <v>0</v>
      </c>
      <c r="N226" s="35"/>
    </row>
    <row r="227" spans="1:14" ht="15">
      <c r="A227" s="22"/>
      <c r="B227" s="70">
        <f t="shared" si="16"/>
        <v>213</v>
      </c>
      <c r="C227" s="71">
        <f t="shared" si="2"/>
        <v>49796</v>
      </c>
      <c r="D227" s="72">
        <f t="shared" si="17"/>
        <v>605.9803292994187</v>
      </c>
      <c r="E227" s="73">
        <f t="shared" si="18"/>
        <v>53.913336298237134</v>
      </c>
      <c r="F227" s="73">
        <f t="shared" si="5"/>
        <v>552.0669930011816</v>
      </c>
      <c r="G227" s="75"/>
      <c r="H227" s="74">
        <f t="shared" si="6"/>
        <v>15621.933896469958</v>
      </c>
      <c r="I227" s="34"/>
      <c r="M227" s="62">
        <f t="shared" si="15"/>
        <v>0</v>
      </c>
      <c r="N227" s="35"/>
    </row>
    <row r="228" spans="1:14" ht="15">
      <c r="A228" s="22"/>
      <c r="B228" s="70">
        <f t="shared" si="16"/>
        <v>214</v>
      </c>
      <c r="C228" s="71">
        <f t="shared" si="2"/>
        <v>49827</v>
      </c>
      <c r="D228" s="72">
        <f t="shared" si="17"/>
        <v>605.9803292994187</v>
      </c>
      <c r="E228" s="73">
        <f t="shared" si="18"/>
        <v>52.0731129882332</v>
      </c>
      <c r="F228" s="73">
        <f t="shared" si="5"/>
        <v>553.9072163111855</v>
      </c>
      <c r="G228" s="75"/>
      <c r="H228" s="74">
        <f t="shared" si="6"/>
        <v>15068.026680158773</v>
      </c>
      <c r="I228" s="34"/>
      <c r="M228" s="62">
        <f t="shared" si="15"/>
        <v>0</v>
      </c>
      <c r="N228" s="35"/>
    </row>
    <row r="229" spans="1:14" ht="15">
      <c r="A229" s="22"/>
      <c r="B229" s="70">
        <f t="shared" si="16"/>
        <v>215</v>
      </c>
      <c r="C229" s="71">
        <f t="shared" si="2"/>
        <v>49857</v>
      </c>
      <c r="D229" s="72">
        <f t="shared" si="17"/>
        <v>605.9803292994187</v>
      </c>
      <c r="E229" s="73">
        <f t="shared" si="18"/>
        <v>50.226755600529245</v>
      </c>
      <c r="F229" s="73">
        <f t="shared" si="5"/>
        <v>555.7535736988895</v>
      </c>
      <c r="G229" s="75"/>
      <c r="H229" s="74">
        <f t="shared" si="6"/>
        <v>14512.273106459883</v>
      </c>
      <c r="I229" s="34"/>
      <c r="M229" s="62">
        <f t="shared" si="15"/>
        <v>0</v>
      </c>
      <c r="N229" s="35"/>
    </row>
    <row r="230" spans="1:14" ht="15">
      <c r="A230" s="22"/>
      <c r="B230" s="70">
        <f t="shared" si="16"/>
        <v>216</v>
      </c>
      <c r="C230" s="71">
        <f t="shared" si="2"/>
        <v>49888</v>
      </c>
      <c r="D230" s="72">
        <f t="shared" si="17"/>
        <v>605.9803292994187</v>
      </c>
      <c r="E230" s="73">
        <f t="shared" si="18"/>
        <v>48.37424368819961</v>
      </c>
      <c r="F230" s="73">
        <f t="shared" si="5"/>
        <v>557.6060856112191</v>
      </c>
      <c r="G230" s="75"/>
      <c r="H230" s="74">
        <f t="shared" si="6"/>
        <v>13954.667020848663</v>
      </c>
      <c r="I230" s="34"/>
      <c r="M230" s="62">
        <f t="shared" si="15"/>
        <v>0</v>
      </c>
      <c r="N230" s="35"/>
    </row>
    <row r="231" spans="1:14" ht="15">
      <c r="A231" s="22"/>
      <c r="B231" s="70">
        <f t="shared" si="16"/>
        <v>217</v>
      </c>
      <c r="C231" s="71">
        <f t="shared" si="2"/>
        <v>49919</v>
      </c>
      <c r="D231" s="72">
        <f t="shared" si="17"/>
        <v>605.9803292994187</v>
      </c>
      <c r="E231" s="73">
        <f t="shared" si="18"/>
        <v>46.51555673616221</v>
      </c>
      <c r="F231" s="73">
        <f t="shared" si="5"/>
        <v>559.4647725632565</v>
      </c>
      <c r="G231" s="75"/>
      <c r="H231" s="74">
        <f t="shared" si="6"/>
        <v>13395.202248285406</v>
      </c>
      <c r="I231" s="34"/>
      <c r="M231" s="62">
        <f t="shared" si="15"/>
        <v>0</v>
      </c>
      <c r="N231" s="35"/>
    </row>
    <row r="232" spans="1:14" ht="15">
      <c r="A232" s="22"/>
      <c r="B232" s="70">
        <f t="shared" si="16"/>
        <v>218</v>
      </c>
      <c r="C232" s="71">
        <f t="shared" si="2"/>
        <v>49949</v>
      </c>
      <c r="D232" s="72">
        <f t="shared" si="17"/>
        <v>605.9803292994187</v>
      </c>
      <c r="E232" s="73">
        <f t="shared" si="18"/>
        <v>44.650674160951354</v>
      </c>
      <c r="F232" s="73">
        <f t="shared" si="5"/>
        <v>561.3296551384674</v>
      </c>
      <c r="G232" s="75"/>
      <c r="H232" s="74">
        <f t="shared" si="6"/>
        <v>12833.872593146938</v>
      </c>
      <c r="I232" s="34"/>
      <c r="M232" s="62">
        <f t="shared" si="15"/>
        <v>0</v>
      </c>
      <c r="N232" s="35"/>
    </row>
    <row r="233" spans="1:14" ht="15">
      <c r="A233" s="22"/>
      <c r="B233" s="70">
        <f t="shared" si="16"/>
        <v>219</v>
      </c>
      <c r="C233" s="71">
        <f t="shared" si="2"/>
        <v>49980</v>
      </c>
      <c r="D233" s="72">
        <f t="shared" si="17"/>
        <v>605.9803292994187</v>
      </c>
      <c r="E233" s="73">
        <f t="shared" si="18"/>
        <v>42.7795753104898</v>
      </c>
      <c r="F233" s="73">
        <f t="shared" si="5"/>
        <v>563.2007539889289</v>
      </c>
      <c r="G233" s="75"/>
      <c r="H233" s="74">
        <f t="shared" si="6"/>
        <v>12270.671839158009</v>
      </c>
      <c r="I233" s="34"/>
      <c r="M233" s="62">
        <f t="shared" si="15"/>
        <v>0</v>
      </c>
      <c r="N233" s="35"/>
    </row>
    <row r="234" spans="1:14" ht="15">
      <c r="A234" s="22"/>
      <c r="B234" s="70">
        <f t="shared" si="16"/>
        <v>220</v>
      </c>
      <c r="C234" s="71">
        <f t="shared" si="2"/>
        <v>50010</v>
      </c>
      <c r="D234" s="72">
        <f t="shared" si="17"/>
        <v>605.9803292994187</v>
      </c>
      <c r="E234" s="73">
        <f t="shared" si="18"/>
        <v>40.902239463860035</v>
      </c>
      <c r="F234" s="73">
        <f t="shared" si="5"/>
        <v>565.0780898355587</v>
      </c>
      <c r="G234" s="75"/>
      <c r="H234" s="74">
        <f t="shared" si="6"/>
        <v>11705.59374932245</v>
      </c>
      <c r="I234" s="34"/>
      <c r="M234" s="62">
        <f t="shared" si="15"/>
        <v>0</v>
      </c>
      <c r="N234" s="35"/>
    </row>
    <row r="235" spans="1:14" ht="15">
      <c r="A235" s="22"/>
      <c r="B235" s="70">
        <f t="shared" si="16"/>
        <v>221</v>
      </c>
      <c r="C235" s="71">
        <f t="shared" si="2"/>
        <v>50041</v>
      </c>
      <c r="D235" s="72">
        <f t="shared" si="17"/>
        <v>605.9803292994187</v>
      </c>
      <c r="E235" s="73">
        <f t="shared" si="18"/>
        <v>39.018645831074835</v>
      </c>
      <c r="F235" s="73">
        <f t="shared" si="5"/>
        <v>566.9616834683438</v>
      </c>
      <c r="G235" s="75"/>
      <c r="H235" s="74">
        <f t="shared" si="6"/>
        <v>11138.632065854106</v>
      </c>
      <c r="I235" s="34"/>
      <c r="M235" s="62">
        <f t="shared" si="15"/>
        <v>0</v>
      </c>
      <c r="N235" s="35"/>
    </row>
    <row r="236" spans="1:14" ht="15">
      <c r="A236" s="22"/>
      <c r="B236" s="70">
        <f t="shared" si="16"/>
        <v>222</v>
      </c>
      <c r="C236" s="71">
        <f t="shared" si="2"/>
        <v>50072</v>
      </c>
      <c r="D236" s="72">
        <f t="shared" si="17"/>
        <v>605.9803292994187</v>
      </c>
      <c r="E236" s="73">
        <f t="shared" si="18"/>
        <v>37.12877355284702</v>
      </c>
      <c r="F236" s="73">
        <f t="shared" si="5"/>
        <v>568.8515557465716</v>
      </c>
      <c r="G236" s="75"/>
      <c r="H236" s="74">
        <f t="shared" si="6"/>
        <v>10569.780510107536</v>
      </c>
      <c r="I236" s="34"/>
      <c r="M236" s="62">
        <f t="shared" si="15"/>
        <v>0</v>
      </c>
      <c r="N236" s="35"/>
    </row>
    <row r="237" spans="1:14" ht="15">
      <c r="A237" s="22"/>
      <c r="B237" s="70">
        <f t="shared" si="16"/>
        <v>223</v>
      </c>
      <c r="C237" s="71">
        <f t="shared" si="2"/>
        <v>50100</v>
      </c>
      <c r="D237" s="72">
        <f t="shared" si="17"/>
        <v>605.9803292994187</v>
      </c>
      <c r="E237" s="73">
        <f t="shared" si="18"/>
        <v>35.23260170035845</v>
      </c>
      <c r="F237" s="73">
        <f t="shared" si="5"/>
        <v>570.7477275990602</v>
      </c>
      <c r="G237" s="75"/>
      <c r="H237" s="74">
        <f t="shared" si="6"/>
        <v>9999.032782508475</v>
      </c>
      <c r="I237" s="34"/>
      <c r="M237" s="62">
        <f t="shared" si="15"/>
        <v>0</v>
      </c>
      <c r="N237" s="35"/>
    </row>
    <row r="238" spans="1:14" ht="15">
      <c r="A238" s="22"/>
      <c r="B238" s="70">
        <f t="shared" si="16"/>
        <v>224</v>
      </c>
      <c r="C238" s="71">
        <f t="shared" si="2"/>
        <v>50131</v>
      </c>
      <c r="D238" s="72">
        <f t="shared" si="17"/>
        <v>605.9803292994187</v>
      </c>
      <c r="E238" s="73">
        <f t="shared" si="18"/>
        <v>33.33010927502825</v>
      </c>
      <c r="F238" s="73">
        <f t="shared" si="5"/>
        <v>572.6502200243905</v>
      </c>
      <c r="G238" s="75"/>
      <c r="H238" s="74">
        <f t="shared" si="6"/>
        <v>9426.382562484085</v>
      </c>
      <c r="I238" s="34"/>
      <c r="M238" s="62">
        <f t="shared" si="15"/>
        <v>0</v>
      </c>
      <c r="N238" s="35"/>
    </row>
    <row r="239" spans="1:14" ht="15">
      <c r="A239" s="22"/>
      <c r="B239" s="70">
        <f t="shared" si="16"/>
        <v>225</v>
      </c>
      <c r="C239" s="71">
        <f t="shared" si="2"/>
        <v>50161</v>
      </c>
      <c r="D239" s="72">
        <f t="shared" si="17"/>
        <v>605.9803292994187</v>
      </c>
      <c r="E239" s="73">
        <f t="shared" si="18"/>
        <v>31.421275208280285</v>
      </c>
      <c r="F239" s="73">
        <f t="shared" si="5"/>
        <v>574.5590540911385</v>
      </c>
      <c r="G239" s="75"/>
      <c r="H239" s="74">
        <f t="shared" si="6"/>
        <v>8851.823508392947</v>
      </c>
      <c r="I239" s="34"/>
      <c r="M239" s="62">
        <f t="shared" si="15"/>
        <v>0</v>
      </c>
      <c r="N239" s="35"/>
    </row>
    <row r="240" spans="1:14" ht="15">
      <c r="A240" s="22"/>
      <c r="B240" s="70">
        <f t="shared" si="16"/>
        <v>226</v>
      </c>
      <c r="C240" s="71">
        <f t="shared" si="2"/>
        <v>50192</v>
      </c>
      <c r="D240" s="72">
        <f t="shared" si="17"/>
        <v>605.9803292994187</v>
      </c>
      <c r="E240" s="73">
        <f t="shared" si="18"/>
        <v>29.506078361309825</v>
      </c>
      <c r="F240" s="73">
        <f t="shared" si="5"/>
        <v>576.4742509381089</v>
      </c>
      <c r="G240" s="75"/>
      <c r="H240" s="74">
        <f t="shared" si="6"/>
        <v>8275.349257454838</v>
      </c>
      <c r="I240" s="34"/>
      <c r="M240" s="62">
        <f t="shared" si="15"/>
        <v>0</v>
      </c>
      <c r="N240" s="35"/>
    </row>
    <row r="241" spans="1:14" ht="15">
      <c r="A241" s="22"/>
      <c r="B241" s="70">
        <f t="shared" si="16"/>
        <v>227</v>
      </c>
      <c r="C241" s="71">
        <f t="shared" si="2"/>
        <v>50222</v>
      </c>
      <c r="D241" s="72">
        <f t="shared" si="17"/>
        <v>605.9803292994187</v>
      </c>
      <c r="E241" s="73">
        <f t="shared" si="18"/>
        <v>27.58449752484946</v>
      </c>
      <c r="F241" s="73">
        <f t="shared" si="5"/>
        <v>578.3958317745693</v>
      </c>
      <c r="G241" s="75"/>
      <c r="H241" s="74">
        <f t="shared" si="6"/>
        <v>7696.953425680269</v>
      </c>
      <c r="I241" s="34"/>
      <c r="M241" s="62">
        <f t="shared" si="15"/>
        <v>0</v>
      </c>
      <c r="N241" s="35"/>
    </row>
    <row r="242" spans="1:14" ht="15">
      <c r="A242" s="22"/>
      <c r="B242" s="70">
        <f t="shared" si="16"/>
        <v>228</v>
      </c>
      <c r="C242" s="71">
        <f t="shared" si="2"/>
        <v>50253</v>
      </c>
      <c r="D242" s="72">
        <f t="shared" si="17"/>
        <v>605.9803292994187</v>
      </c>
      <c r="E242" s="73">
        <f t="shared" si="18"/>
        <v>25.656511418934233</v>
      </c>
      <c r="F242" s="73">
        <f t="shared" si="5"/>
        <v>580.3238178804845</v>
      </c>
      <c r="G242" s="75"/>
      <c r="H242" s="74">
        <f t="shared" si="6"/>
        <v>7116.629607799785</v>
      </c>
      <c r="I242" s="34"/>
      <c r="M242" s="62">
        <f t="shared" si="15"/>
        <v>0</v>
      </c>
      <c r="N242" s="35"/>
    </row>
    <row r="243" spans="1:14" ht="15">
      <c r="A243" s="22"/>
      <c r="B243" s="70">
        <f t="shared" si="16"/>
        <v>229</v>
      </c>
      <c r="C243" s="71">
        <f t="shared" si="2"/>
        <v>50284</v>
      </c>
      <c r="D243" s="72">
        <f t="shared" si="17"/>
        <v>605.9803292994187</v>
      </c>
      <c r="E243" s="73">
        <f t="shared" si="18"/>
        <v>23.722098692665952</v>
      </c>
      <c r="F243" s="73">
        <f t="shared" si="5"/>
        <v>582.2582306067527</v>
      </c>
      <c r="G243" s="75"/>
      <c r="H243" s="74">
        <f t="shared" si="6"/>
        <v>6534.3713771930325</v>
      </c>
      <c r="I243" s="34"/>
      <c r="M243" s="62">
        <f t="shared" si="15"/>
        <v>0</v>
      </c>
      <c r="N243" s="35"/>
    </row>
    <row r="244" spans="1:14" ht="15">
      <c r="A244" s="22"/>
      <c r="B244" s="70">
        <f t="shared" si="16"/>
        <v>230</v>
      </c>
      <c r="C244" s="71">
        <f t="shared" si="2"/>
        <v>50314</v>
      </c>
      <c r="D244" s="72">
        <f t="shared" si="17"/>
        <v>605.9803292994187</v>
      </c>
      <c r="E244" s="73">
        <f t="shared" si="18"/>
        <v>21.781237923976775</v>
      </c>
      <c r="F244" s="73">
        <f t="shared" si="5"/>
        <v>584.199091375442</v>
      </c>
      <c r="G244" s="75"/>
      <c r="H244" s="74">
        <f t="shared" si="6"/>
        <v>5950.172285817591</v>
      </c>
      <c r="I244" s="34"/>
      <c r="M244" s="62">
        <f t="shared" si="15"/>
        <v>0</v>
      </c>
      <c r="N244" s="35"/>
    </row>
    <row r="245" spans="1:14" ht="15">
      <c r="A245" s="22"/>
      <c r="B245" s="70">
        <f t="shared" si="16"/>
        <v>231</v>
      </c>
      <c r="C245" s="71">
        <f t="shared" si="2"/>
        <v>50345</v>
      </c>
      <c r="D245" s="72">
        <f t="shared" si="17"/>
        <v>605.9803292994187</v>
      </c>
      <c r="E245" s="73">
        <f t="shared" si="18"/>
        <v>19.833907619391972</v>
      </c>
      <c r="F245" s="73">
        <f t="shared" si="5"/>
        <v>586.1464216800267</v>
      </c>
      <c r="G245" s="75"/>
      <c r="H245" s="74">
        <f t="shared" si="6"/>
        <v>5364.025864137564</v>
      </c>
      <c r="I245" s="34"/>
      <c r="M245" s="62">
        <f t="shared" si="15"/>
        <v>0</v>
      </c>
      <c r="N245" s="35"/>
    </row>
    <row r="246" spans="1:14" ht="15">
      <c r="A246" s="22"/>
      <c r="B246" s="70">
        <f t="shared" si="16"/>
        <v>232</v>
      </c>
      <c r="C246" s="71">
        <f t="shared" si="2"/>
        <v>50375</v>
      </c>
      <c r="D246" s="72">
        <f t="shared" si="17"/>
        <v>605.9803292994187</v>
      </c>
      <c r="E246" s="73">
        <f t="shared" si="18"/>
        <v>17.88008621379188</v>
      </c>
      <c r="F246" s="73">
        <f t="shared" si="5"/>
        <v>588.1002430856269</v>
      </c>
      <c r="G246" s="75"/>
      <c r="H246" s="74">
        <f t="shared" si="6"/>
        <v>4775.925621051937</v>
      </c>
      <c r="I246" s="34"/>
      <c r="M246" s="62">
        <f t="shared" si="15"/>
        <v>0</v>
      </c>
      <c r="N246" s="35"/>
    </row>
    <row r="247" spans="1:14" ht="15">
      <c r="A247" s="22"/>
      <c r="B247" s="70">
        <f t="shared" si="16"/>
        <v>233</v>
      </c>
      <c r="C247" s="71">
        <f t="shared" si="2"/>
        <v>50406</v>
      </c>
      <c r="D247" s="72">
        <f t="shared" si="17"/>
        <v>605.9803292994187</v>
      </c>
      <c r="E247" s="73">
        <f t="shared" si="18"/>
        <v>15.919752070173125</v>
      </c>
      <c r="F247" s="73">
        <f t="shared" si="5"/>
        <v>590.0605772292456</v>
      </c>
      <c r="G247" s="75"/>
      <c r="H247" s="74">
        <f t="shared" si="6"/>
        <v>4185.865043822691</v>
      </c>
      <c r="I247" s="34"/>
      <c r="M247" s="62">
        <f t="shared" si="15"/>
        <v>0</v>
      </c>
      <c r="N247" s="35"/>
    </row>
    <row r="248" spans="1:14" ht="15">
      <c r="A248" s="22"/>
      <c r="B248" s="70">
        <f t="shared" si="16"/>
        <v>234</v>
      </c>
      <c r="C248" s="71">
        <f t="shared" si="2"/>
        <v>50437</v>
      </c>
      <c r="D248" s="72">
        <f t="shared" si="17"/>
        <v>605.9803292994187</v>
      </c>
      <c r="E248" s="73">
        <f t="shared" si="18"/>
        <v>13.952883479408973</v>
      </c>
      <c r="F248" s="73">
        <f t="shared" si="5"/>
        <v>592.0274458200097</v>
      </c>
      <c r="G248" s="75"/>
      <c r="H248" s="74">
        <f t="shared" si="6"/>
        <v>3593.8375980026817</v>
      </c>
      <c r="I248" s="34"/>
      <c r="M248" s="62">
        <f t="shared" si="15"/>
        <v>0</v>
      </c>
      <c r="N248" s="35"/>
    </row>
    <row r="249" spans="1:14" ht="15">
      <c r="A249" s="22"/>
      <c r="B249" s="70">
        <f t="shared" si="16"/>
        <v>235</v>
      </c>
      <c r="C249" s="71">
        <f t="shared" si="2"/>
        <v>50465</v>
      </c>
      <c r="D249" s="72">
        <f t="shared" si="17"/>
        <v>605.9803292994187</v>
      </c>
      <c r="E249" s="73">
        <f t="shared" si="18"/>
        <v>11.97945866000894</v>
      </c>
      <c r="F249" s="73">
        <f t="shared" si="5"/>
        <v>594.0008706394098</v>
      </c>
      <c r="G249" s="75"/>
      <c r="H249" s="74">
        <f t="shared" si="6"/>
        <v>2999.836727363272</v>
      </c>
      <c r="I249" s="34"/>
      <c r="M249" s="62">
        <f t="shared" si="15"/>
        <v>0</v>
      </c>
      <c r="N249" s="35"/>
    </row>
    <row r="250" spans="1:14" ht="15">
      <c r="A250" s="22"/>
      <c r="B250" s="70">
        <f t="shared" si="16"/>
        <v>236</v>
      </c>
      <c r="C250" s="71">
        <f t="shared" si="2"/>
        <v>50496</v>
      </c>
      <c r="D250" s="72">
        <f t="shared" si="17"/>
        <v>605.9803292994187</v>
      </c>
      <c r="E250" s="73">
        <f t="shared" si="18"/>
        <v>9.999455757877573</v>
      </c>
      <c r="F250" s="73">
        <f t="shared" si="5"/>
        <v>595.9808735415411</v>
      </c>
      <c r="G250" s="75"/>
      <c r="H250" s="74">
        <f t="shared" si="6"/>
        <v>2403.855853821731</v>
      </c>
      <c r="I250" s="34"/>
      <c r="M250" s="62">
        <f t="shared" si="15"/>
        <v>0</v>
      </c>
      <c r="N250" s="35"/>
    </row>
    <row r="251" spans="1:14" ht="15">
      <c r="A251" s="22"/>
      <c r="B251" s="70">
        <f t="shared" si="16"/>
        <v>237</v>
      </c>
      <c r="C251" s="71">
        <f t="shared" si="2"/>
        <v>50526</v>
      </c>
      <c r="D251" s="72">
        <f t="shared" si="17"/>
        <v>605.9803292994187</v>
      </c>
      <c r="E251" s="73">
        <f t="shared" si="18"/>
        <v>8.012852846072438</v>
      </c>
      <c r="F251" s="73">
        <f t="shared" si="5"/>
        <v>597.9674764533463</v>
      </c>
      <c r="G251" s="75"/>
      <c r="H251" s="74">
        <f t="shared" si="6"/>
        <v>1805.888377368385</v>
      </c>
      <c r="I251" s="34"/>
      <c r="M251" s="62">
        <f t="shared" si="15"/>
        <v>0</v>
      </c>
      <c r="N251" s="35"/>
    </row>
    <row r="252" spans="1:14" ht="15">
      <c r="A252" s="22"/>
      <c r="B252" s="70">
        <f t="shared" si="16"/>
        <v>238</v>
      </c>
      <c r="C252" s="71">
        <f t="shared" si="2"/>
        <v>50557</v>
      </c>
      <c r="D252" s="72">
        <f t="shared" si="17"/>
        <v>605.9803292994187</v>
      </c>
      <c r="E252" s="73">
        <f t="shared" si="18"/>
        <v>6.019627924561283</v>
      </c>
      <c r="F252" s="73">
        <f t="shared" si="5"/>
        <v>599.9607013748574</v>
      </c>
      <c r="G252" s="75"/>
      <c r="H252" s="74">
        <f t="shared" si="6"/>
        <v>1205.9276759935274</v>
      </c>
      <c r="I252" s="34"/>
      <c r="M252" s="62">
        <f t="shared" si="15"/>
        <v>0</v>
      </c>
      <c r="N252" s="35"/>
    </row>
    <row r="253" spans="1:14" ht="15">
      <c r="A253" s="22"/>
      <c r="B253" s="70">
        <f t="shared" si="16"/>
        <v>239</v>
      </c>
      <c r="C253" s="71">
        <f t="shared" si="2"/>
        <v>50587</v>
      </c>
      <c r="D253" s="72">
        <f t="shared" si="17"/>
        <v>605.9803292994187</v>
      </c>
      <c r="E253" s="73">
        <f t="shared" si="18"/>
        <v>4.0197589199784245</v>
      </c>
      <c r="F253" s="73">
        <f t="shared" si="5"/>
        <v>601.9605703794402</v>
      </c>
      <c r="G253" s="75"/>
      <c r="H253" s="74">
        <f t="shared" si="6"/>
        <v>603.9671056140871</v>
      </c>
      <c r="I253" s="34"/>
      <c r="M253" s="62">
        <f t="shared" si="15"/>
        <v>0</v>
      </c>
      <c r="N253" s="35"/>
    </row>
    <row r="254" spans="1:14" ht="15">
      <c r="A254" s="22"/>
      <c r="B254" s="70">
        <f t="shared" si="16"/>
        <v>240</v>
      </c>
      <c r="C254" s="71">
        <f t="shared" si="2"/>
        <v>50618</v>
      </c>
      <c r="D254" s="72">
        <f t="shared" si="17"/>
        <v>605.9803292994187</v>
      </c>
      <c r="E254" s="73">
        <f t="shared" si="18"/>
        <v>2.0132236853802907</v>
      </c>
      <c r="F254" s="73">
        <f t="shared" si="5"/>
        <v>603.9671056140385</v>
      </c>
      <c r="G254" s="75"/>
      <c r="H254" s="74">
        <f t="shared" si="6"/>
        <v>4.865796654485166E-11</v>
      </c>
      <c r="I254" s="34"/>
      <c r="M254" s="62">
        <f t="shared" si="15"/>
        <v>1</v>
      </c>
      <c r="N254" s="35"/>
    </row>
    <row r="255" spans="1:14" ht="15">
      <c r="A255" s="22"/>
      <c r="B255" s="70" t="str">
        <f t="shared" si="16"/>
        <v/>
      </c>
      <c r="C255" s="71" t="str">
        <f t="shared" si="2"/>
        <v/>
      </c>
      <c r="D255" s="72">
        <f t="shared" si="17"/>
        <v>0</v>
      </c>
      <c r="E255" s="73" t="str">
        <f t="shared" si="18"/>
        <v/>
      </c>
      <c r="F255" s="73" t="str">
        <f t="shared" si="5"/>
        <v/>
      </c>
      <c r="G255" s="75"/>
      <c r="H255" s="74" t="str">
        <f t="shared" si="6"/>
        <v/>
      </c>
      <c r="I255" s="34"/>
      <c r="M255" s="62">
        <f t="shared" si="15"/>
        <v>0</v>
      </c>
      <c r="N255" s="35"/>
    </row>
    <row r="256" spans="1:14" ht="15">
      <c r="A256" s="22"/>
      <c r="B256" s="70" t="str">
        <f t="shared" si="16"/>
        <v/>
      </c>
      <c r="C256" s="71" t="str">
        <f t="shared" si="2"/>
        <v/>
      </c>
      <c r="D256" s="72">
        <f t="shared" si="17"/>
        <v>0</v>
      </c>
      <c r="E256" s="73" t="str">
        <f t="shared" si="18"/>
        <v/>
      </c>
      <c r="F256" s="73" t="str">
        <f t="shared" si="5"/>
        <v/>
      </c>
      <c r="G256" s="75"/>
      <c r="H256" s="74" t="str">
        <f t="shared" si="6"/>
        <v/>
      </c>
      <c r="I256" s="34"/>
      <c r="M256" s="62">
        <f t="shared" si="15"/>
        <v>0</v>
      </c>
      <c r="N256" s="35"/>
    </row>
    <row r="257" spans="1:14" ht="15">
      <c r="A257" s="22"/>
      <c r="B257" s="70" t="str">
        <f t="shared" si="16"/>
        <v/>
      </c>
      <c r="C257" s="71" t="str">
        <f t="shared" si="2"/>
        <v/>
      </c>
      <c r="D257" s="72">
        <f t="shared" si="17"/>
        <v>0</v>
      </c>
      <c r="E257" s="73" t="str">
        <f t="shared" si="18"/>
        <v/>
      </c>
      <c r="F257" s="73" t="str">
        <f t="shared" si="5"/>
        <v/>
      </c>
      <c r="G257" s="75"/>
      <c r="H257" s="74" t="str">
        <f t="shared" si="6"/>
        <v/>
      </c>
      <c r="I257" s="34"/>
      <c r="M257" s="62">
        <f t="shared" si="15"/>
        <v>0</v>
      </c>
      <c r="N257" s="35"/>
    </row>
    <row r="258" spans="1:14" ht="15">
      <c r="A258" s="22"/>
      <c r="B258" s="70" t="str">
        <f t="shared" si="16"/>
        <v/>
      </c>
      <c r="C258" s="71" t="str">
        <f t="shared" si="2"/>
        <v/>
      </c>
      <c r="D258" s="72">
        <f t="shared" si="17"/>
        <v>0</v>
      </c>
      <c r="E258" s="73" t="str">
        <f t="shared" si="18"/>
        <v/>
      </c>
      <c r="F258" s="73" t="str">
        <f t="shared" si="5"/>
        <v/>
      </c>
      <c r="G258" s="75"/>
      <c r="H258" s="74" t="str">
        <f t="shared" si="6"/>
        <v/>
      </c>
      <c r="I258" s="34"/>
      <c r="M258" s="62">
        <f t="shared" si="15"/>
        <v>0</v>
      </c>
      <c r="N258" s="35"/>
    </row>
    <row r="259" spans="1:14" ht="15">
      <c r="A259" s="22"/>
      <c r="B259" s="70" t="str">
        <f t="shared" si="16"/>
        <v/>
      </c>
      <c r="C259" s="71" t="str">
        <f t="shared" si="2"/>
        <v/>
      </c>
      <c r="D259" s="72">
        <f t="shared" si="17"/>
        <v>0</v>
      </c>
      <c r="E259" s="73" t="str">
        <f t="shared" si="18"/>
        <v/>
      </c>
      <c r="F259" s="73" t="str">
        <f t="shared" si="5"/>
        <v/>
      </c>
      <c r="G259" s="75"/>
      <c r="H259" s="74" t="str">
        <f t="shared" si="6"/>
        <v/>
      </c>
      <c r="I259" s="34"/>
      <c r="M259" s="62">
        <f t="shared" si="15"/>
        <v>0</v>
      </c>
      <c r="N259" s="35"/>
    </row>
    <row r="260" spans="1:14" ht="15">
      <c r="A260" s="22"/>
      <c r="B260" s="70" t="str">
        <f t="shared" si="16"/>
        <v/>
      </c>
      <c r="C260" s="71" t="str">
        <f t="shared" si="2"/>
        <v/>
      </c>
      <c r="D260" s="72">
        <f t="shared" si="17"/>
        <v>0</v>
      </c>
      <c r="E260" s="73" t="str">
        <f t="shared" si="18"/>
        <v/>
      </c>
      <c r="F260" s="73" t="str">
        <f t="shared" si="5"/>
        <v/>
      </c>
      <c r="G260" s="75"/>
      <c r="H260" s="74" t="str">
        <f t="shared" si="6"/>
        <v/>
      </c>
      <c r="I260" s="34"/>
      <c r="M260" s="62">
        <f t="shared" si="15"/>
        <v>0</v>
      </c>
      <c r="N260" s="35"/>
    </row>
    <row r="261" spans="1:14" ht="15">
      <c r="A261" s="22"/>
      <c r="B261" s="70" t="str">
        <f t="shared" si="16"/>
        <v/>
      </c>
      <c r="C261" s="71" t="str">
        <f t="shared" si="2"/>
        <v/>
      </c>
      <c r="D261" s="72">
        <f t="shared" si="17"/>
        <v>0</v>
      </c>
      <c r="E261" s="73" t="str">
        <f t="shared" si="18"/>
        <v/>
      </c>
      <c r="F261" s="73" t="str">
        <f t="shared" si="5"/>
        <v/>
      </c>
      <c r="G261" s="75"/>
      <c r="H261" s="74" t="str">
        <f t="shared" si="6"/>
        <v/>
      </c>
      <c r="I261" s="34"/>
      <c r="M261" s="62">
        <f t="shared" si="15"/>
        <v>0</v>
      </c>
      <c r="N261" s="35"/>
    </row>
    <row r="262" spans="1:14" ht="15">
      <c r="A262" s="22"/>
      <c r="B262" s="70" t="str">
        <f t="shared" si="16"/>
        <v/>
      </c>
      <c r="C262" s="71" t="str">
        <f t="shared" si="2"/>
        <v/>
      </c>
      <c r="D262" s="72">
        <f t="shared" si="17"/>
        <v>0</v>
      </c>
      <c r="E262" s="73" t="str">
        <f t="shared" si="18"/>
        <v/>
      </c>
      <c r="F262" s="73" t="str">
        <f t="shared" si="5"/>
        <v/>
      </c>
      <c r="G262" s="75"/>
      <c r="H262" s="74" t="str">
        <f t="shared" si="6"/>
        <v/>
      </c>
      <c r="I262" s="34"/>
      <c r="M262" s="62">
        <f t="shared" si="15"/>
        <v>0</v>
      </c>
      <c r="N262" s="35"/>
    </row>
    <row r="263" spans="1:14" ht="15">
      <c r="A263" s="22"/>
      <c r="B263" s="70" t="str">
        <f t="shared" si="16"/>
        <v/>
      </c>
      <c r="C263" s="71" t="str">
        <f t="shared" si="2"/>
        <v/>
      </c>
      <c r="D263" s="72">
        <f t="shared" si="17"/>
        <v>0</v>
      </c>
      <c r="E263" s="73" t="str">
        <f t="shared" si="18"/>
        <v/>
      </c>
      <c r="F263" s="73" t="str">
        <f t="shared" si="5"/>
        <v/>
      </c>
      <c r="G263" s="75"/>
      <c r="H263" s="74" t="str">
        <f t="shared" si="6"/>
        <v/>
      </c>
      <c r="I263" s="34"/>
      <c r="M263" s="62">
        <f t="shared" si="15"/>
        <v>0</v>
      </c>
      <c r="N263" s="35"/>
    </row>
    <row r="264" spans="1:14" ht="15">
      <c r="A264" s="22"/>
      <c r="B264" s="70" t="str">
        <f t="shared" si="16"/>
        <v/>
      </c>
      <c r="C264" s="71" t="str">
        <f t="shared" si="2"/>
        <v/>
      </c>
      <c r="D264" s="72">
        <f t="shared" si="17"/>
        <v>0</v>
      </c>
      <c r="E264" s="73" t="str">
        <f t="shared" si="18"/>
        <v/>
      </c>
      <c r="F264" s="73" t="str">
        <f t="shared" si="5"/>
        <v/>
      </c>
      <c r="G264" s="75"/>
      <c r="H264" s="74" t="str">
        <f t="shared" si="6"/>
        <v/>
      </c>
      <c r="I264" s="34"/>
      <c r="M264" s="62">
        <f t="shared" si="15"/>
        <v>0</v>
      </c>
      <c r="N264" s="35"/>
    </row>
    <row r="265" spans="1:14" ht="15">
      <c r="A265" s="22"/>
      <c r="B265" s="70" t="str">
        <f t="shared" si="16"/>
        <v/>
      </c>
      <c r="C265" s="71" t="str">
        <f t="shared" si="2"/>
        <v/>
      </c>
      <c r="D265" s="72">
        <f t="shared" si="17"/>
        <v>0</v>
      </c>
      <c r="E265" s="73" t="str">
        <f t="shared" si="18"/>
        <v/>
      </c>
      <c r="F265" s="73" t="str">
        <f t="shared" si="5"/>
        <v/>
      </c>
      <c r="G265" s="75"/>
      <c r="H265" s="74" t="str">
        <f t="shared" si="6"/>
        <v/>
      </c>
      <c r="I265" s="34"/>
      <c r="M265" s="62">
        <f t="shared" si="15"/>
        <v>0</v>
      </c>
      <c r="N265" s="35"/>
    </row>
    <row r="266" spans="1:14" ht="15">
      <c r="A266" s="22"/>
      <c r="B266" s="70" t="str">
        <f t="shared" si="16"/>
        <v/>
      </c>
      <c r="C266" s="71" t="str">
        <f t="shared" si="2"/>
        <v/>
      </c>
      <c r="D266" s="72">
        <f t="shared" si="17"/>
        <v>0</v>
      </c>
      <c r="E266" s="73" t="str">
        <f t="shared" si="18"/>
        <v/>
      </c>
      <c r="F266" s="73" t="str">
        <f t="shared" si="5"/>
        <v/>
      </c>
      <c r="G266" s="75"/>
      <c r="H266" s="74" t="str">
        <f t="shared" si="6"/>
        <v/>
      </c>
      <c r="I266" s="34"/>
      <c r="M266" s="62">
        <f t="shared" si="15"/>
        <v>0</v>
      </c>
      <c r="N266" s="35"/>
    </row>
    <row r="267" spans="1:14" ht="15">
      <c r="A267" s="22"/>
      <c r="B267" s="70" t="str">
        <f t="shared" si="16"/>
        <v/>
      </c>
      <c r="C267" s="71" t="str">
        <f t="shared" si="2"/>
        <v/>
      </c>
      <c r="D267" s="72">
        <f t="shared" si="17"/>
        <v>0</v>
      </c>
      <c r="E267" s="73" t="str">
        <f t="shared" si="18"/>
        <v/>
      </c>
      <c r="F267" s="73" t="str">
        <f t="shared" si="5"/>
        <v/>
      </c>
      <c r="G267" s="75"/>
      <c r="H267" s="74" t="str">
        <f t="shared" si="6"/>
        <v/>
      </c>
      <c r="I267" s="34"/>
      <c r="M267" s="62">
        <f t="shared" si="15"/>
        <v>0</v>
      </c>
      <c r="N267" s="35"/>
    </row>
    <row r="268" spans="1:14" ht="15">
      <c r="A268" s="22"/>
      <c r="B268" s="70" t="str">
        <f t="shared" si="16"/>
        <v/>
      </c>
      <c r="C268" s="71" t="str">
        <f t="shared" si="2"/>
        <v/>
      </c>
      <c r="D268" s="72">
        <f t="shared" si="17"/>
        <v>0</v>
      </c>
      <c r="E268" s="73" t="str">
        <f t="shared" si="18"/>
        <v/>
      </c>
      <c r="F268" s="73" t="str">
        <f t="shared" si="5"/>
        <v/>
      </c>
      <c r="G268" s="75"/>
      <c r="H268" s="74" t="str">
        <f t="shared" si="6"/>
        <v/>
      </c>
      <c r="I268" s="34"/>
      <c r="M268" s="62">
        <f t="shared" si="15"/>
        <v>0</v>
      </c>
      <c r="N268" s="35"/>
    </row>
    <row r="269" spans="1:14" ht="15">
      <c r="A269" s="22"/>
      <c r="B269" s="70" t="str">
        <f t="shared" si="16"/>
        <v/>
      </c>
      <c r="C269" s="71" t="str">
        <f t="shared" si="2"/>
        <v/>
      </c>
      <c r="D269" s="72">
        <f t="shared" si="17"/>
        <v>0</v>
      </c>
      <c r="E269" s="73" t="str">
        <f t="shared" si="18"/>
        <v/>
      </c>
      <c r="F269" s="73" t="str">
        <f t="shared" si="5"/>
        <v/>
      </c>
      <c r="G269" s="75"/>
      <c r="H269" s="74" t="str">
        <f t="shared" si="6"/>
        <v/>
      </c>
      <c r="I269" s="34"/>
      <c r="M269" s="62">
        <f t="shared" si="15"/>
        <v>0</v>
      </c>
      <c r="N269" s="35"/>
    </row>
    <row r="270" spans="1:14" ht="15">
      <c r="A270" s="22"/>
      <c r="B270" s="70" t="str">
        <f t="shared" si="16"/>
        <v/>
      </c>
      <c r="C270" s="71" t="str">
        <f t="shared" si="2"/>
        <v/>
      </c>
      <c r="D270" s="72">
        <f t="shared" si="17"/>
        <v>0</v>
      </c>
      <c r="E270" s="73" t="str">
        <f t="shared" si="18"/>
        <v/>
      </c>
      <c r="F270" s="73" t="str">
        <f t="shared" si="5"/>
        <v/>
      </c>
      <c r="G270" s="75"/>
      <c r="H270" s="74" t="str">
        <f t="shared" si="6"/>
        <v/>
      </c>
      <c r="I270" s="34"/>
      <c r="M270" s="62">
        <f t="shared" si="15"/>
        <v>0</v>
      </c>
      <c r="N270" s="35"/>
    </row>
    <row r="271" spans="1:14" ht="15">
      <c r="A271" s="22"/>
      <c r="B271" s="70" t="str">
        <f t="shared" si="16"/>
        <v/>
      </c>
      <c r="C271" s="71" t="str">
        <f t="shared" si="2"/>
        <v/>
      </c>
      <c r="D271" s="72">
        <f t="shared" si="17"/>
        <v>0</v>
      </c>
      <c r="E271" s="73" t="str">
        <f t="shared" si="18"/>
        <v/>
      </c>
      <c r="F271" s="73" t="str">
        <f t="shared" si="5"/>
        <v/>
      </c>
      <c r="G271" s="75"/>
      <c r="H271" s="74" t="str">
        <f t="shared" si="6"/>
        <v/>
      </c>
      <c r="I271" s="34"/>
      <c r="M271" s="62">
        <f aca="true" t="shared" si="19" ref="M271:M334">IF(AND(D271&gt;f_tolerance,D272&lt;f_tolerance),1,0)</f>
        <v>0</v>
      </c>
      <c r="N271" s="35"/>
    </row>
    <row r="272" spans="1:14" ht="15">
      <c r="A272" s="22"/>
      <c r="B272" s="70" t="str">
        <f aca="true" t="shared" si="20" ref="B272:B335">IF(B271&lt;interm*12,B271+1,"")</f>
        <v/>
      </c>
      <c r="C272" s="71" t="str">
        <f t="shared" si="2"/>
        <v/>
      </c>
      <c r="D272" s="72">
        <f aca="true" t="shared" si="21" ref="D272:D335">IF(B272="",0,MIN(payamt,H271+E272))</f>
        <v>0</v>
      </c>
      <c r="E272" s="73" t="str">
        <f aca="true" t="shared" si="22" ref="E272:E335">IF(B272="","",H271*(inrate/12))</f>
        <v/>
      </c>
      <c r="F272" s="73" t="str">
        <f t="shared" si="5"/>
        <v/>
      </c>
      <c r="G272" s="75"/>
      <c r="H272" s="74" t="str">
        <f t="shared" si="6"/>
        <v/>
      </c>
      <c r="I272" s="34"/>
      <c r="M272" s="62">
        <f t="shared" si="19"/>
        <v>0</v>
      </c>
      <c r="N272" s="35"/>
    </row>
    <row r="273" spans="1:14" ht="15">
      <c r="A273" s="22"/>
      <c r="B273" s="70" t="str">
        <f t="shared" si="20"/>
        <v/>
      </c>
      <c r="C273" s="71" t="str">
        <f t="shared" si="2"/>
        <v/>
      </c>
      <c r="D273" s="72">
        <f t="shared" si="21"/>
        <v>0</v>
      </c>
      <c r="E273" s="73" t="str">
        <f t="shared" si="22"/>
        <v/>
      </c>
      <c r="F273" s="73" t="str">
        <f t="shared" si="5"/>
        <v/>
      </c>
      <c r="G273" s="75"/>
      <c r="H273" s="74" t="str">
        <f t="shared" si="6"/>
        <v/>
      </c>
      <c r="I273" s="34"/>
      <c r="M273" s="62">
        <f t="shared" si="19"/>
        <v>0</v>
      </c>
      <c r="N273" s="35"/>
    </row>
    <row r="274" spans="1:14" ht="15">
      <c r="A274" s="22"/>
      <c r="B274" s="70" t="str">
        <f t="shared" si="20"/>
        <v/>
      </c>
      <c r="C274" s="71" t="str">
        <f t="shared" si="2"/>
        <v/>
      </c>
      <c r="D274" s="72">
        <f t="shared" si="21"/>
        <v>0</v>
      </c>
      <c r="E274" s="73" t="str">
        <f t="shared" si="22"/>
        <v/>
      </c>
      <c r="F274" s="73" t="str">
        <f t="shared" si="5"/>
        <v/>
      </c>
      <c r="G274" s="75"/>
      <c r="H274" s="74" t="str">
        <f t="shared" si="6"/>
        <v/>
      </c>
      <c r="I274" s="34"/>
      <c r="M274" s="62">
        <f t="shared" si="19"/>
        <v>0</v>
      </c>
      <c r="N274" s="35"/>
    </row>
    <row r="275" spans="1:14" ht="15">
      <c r="A275" s="22"/>
      <c r="B275" s="70" t="str">
        <f t="shared" si="20"/>
        <v/>
      </c>
      <c r="C275" s="71" t="str">
        <f t="shared" si="2"/>
        <v/>
      </c>
      <c r="D275" s="72">
        <f t="shared" si="21"/>
        <v>0</v>
      </c>
      <c r="E275" s="73" t="str">
        <f t="shared" si="22"/>
        <v/>
      </c>
      <c r="F275" s="73" t="str">
        <f t="shared" si="5"/>
        <v/>
      </c>
      <c r="G275" s="75"/>
      <c r="H275" s="74" t="str">
        <f t="shared" si="6"/>
        <v/>
      </c>
      <c r="I275" s="34"/>
      <c r="M275" s="62">
        <f t="shared" si="19"/>
        <v>0</v>
      </c>
      <c r="N275" s="35"/>
    </row>
    <row r="276" spans="1:14" ht="15">
      <c r="A276" s="22"/>
      <c r="B276" s="70" t="str">
        <f t="shared" si="20"/>
        <v/>
      </c>
      <c r="C276" s="71" t="str">
        <f t="shared" si="2"/>
        <v/>
      </c>
      <c r="D276" s="72">
        <f t="shared" si="21"/>
        <v>0</v>
      </c>
      <c r="E276" s="73" t="str">
        <f t="shared" si="22"/>
        <v/>
      </c>
      <c r="F276" s="73" t="str">
        <f t="shared" si="5"/>
        <v/>
      </c>
      <c r="G276" s="75"/>
      <c r="H276" s="74" t="str">
        <f t="shared" si="6"/>
        <v/>
      </c>
      <c r="I276" s="34"/>
      <c r="M276" s="62">
        <f t="shared" si="19"/>
        <v>0</v>
      </c>
      <c r="N276" s="35"/>
    </row>
    <row r="277" spans="1:14" ht="15">
      <c r="A277" s="22"/>
      <c r="B277" s="70" t="str">
        <f t="shared" si="20"/>
        <v/>
      </c>
      <c r="C277" s="71" t="str">
        <f t="shared" si="2"/>
        <v/>
      </c>
      <c r="D277" s="72">
        <f t="shared" si="21"/>
        <v>0</v>
      </c>
      <c r="E277" s="73" t="str">
        <f t="shared" si="22"/>
        <v/>
      </c>
      <c r="F277" s="73" t="str">
        <f t="shared" si="5"/>
        <v/>
      </c>
      <c r="G277" s="75"/>
      <c r="H277" s="74" t="str">
        <f t="shared" si="6"/>
        <v/>
      </c>
      <c r="I277" s="34"/>
      <c r="M277" s="62">
        <f t="shared" si="19"/>
        <v>0</v>
      </c>
      <c r="N277" s="35"/>
    </row>
    <row r="278" spans="1:14" ht="15">
      <c r="A278" s="22"/>
      <c r="B278" s="70" t="str">
        <f t="shared" si="20"/>
        <v/>
      </c>
      <c r="C278" s="71" t="str">
        <f t="shared" si="2"/>
        <v/>
      </c>
      <c r="D278" s="72">
        <f t="shared" si="21"/>
        <v>0</v>
      </c>
      <c r="E278" s="73" t="str">
        <f t="shared" si="22"/>
        <v/>
      </c>
      <c r="F278" s="73" t="str">
        <f t="shared" si="5"/>
        <v/>
      </c>
      <c r="G278" s="75"/>
      <c r="H278" s="74" t="str">
        <f t="shared" si="6"/>
        <v/>
      </c>
      <c r="I278" s="34"/>
      <c r="M278" s="62">
        <f t="shared" si="19"/>
        <v>0</v>
      </c>
      <c r="N278" s="35"/>
    </row>
    <row r="279" spans="1:14" ht="15">
      <c r="A279" s="22"/>
      <c r="B279" s="70" t="str">
        <f t="shared" si="20"/>
        <v/>
      </c>
      <c r="C279" s="71" t="str">
        <f t="shared" si="2"/>
        <v/>
      </c>
      <c r="D279" s="72">
        <f t="shared" si="21"/>
        <v>0</v>
      </c>
      <c r="E279" s="73" t="str">
        <f t="shared" si="22"/>
        <v/>
      </c>
      <c r="F279" s="73" t="str">
        <f t="shared" si="5"/>
        <v/>
      </c>
      <c r="G279" s="75"/>
      <c r="H279" s="74" t="str">
        <f t="shared" si="6"/>
        <v/>
      </c>
      <c r="I279" s="34"/>
      <c r="M279" s="62">
        <f t="shared" si="19"/>
        <v>0</v>
      </c>
      <c r="N279" s="35"/>
    </row>
    <row r="280" spans="1:14" ht="15">
      <c r="A280" s="22"/>
      <c r="B280" s="70" t="str">
        <f t="shared" si="20"/>
        <v/>
      </c>
      <c r="C280" s="71" t="str">
        <f t="shared" si="2"/>
        <v/>
      </c>
      <c r="D280" s="72">
        <f t="shared" si="21"/>
        <v>0</v>
      </c>
      <c r="E280" s="73" t="str">
        <f t="shared" si="22"/>
        <v/>
      </c>
      <c r="F280" s="73" t="str">
        <f t="shared" si="5"/>
        <v/>
      </c>
      <c r="G280" s="75"/>
      <c r="H280" s="74" t="str">
        <f t="shared" si="6"/>
        <v/>
      </c>
      <c r="I280" s="34"/>
      <c r="M280" s="62">
        <f t="shared" si="19"/>
        <v>0</v>
      </c>
      <c r="N280" s="35"/>
    </row>
    <row r="281" spans="1:14" ht="15">
      <c r="A281" s="22"/>
      <c r="B281" s="70" t="str">
        <f t="shared" si="20"/>
        <v/>
      </c>
      <c r="C281" s="71" t="str">
        <f t="shared" si="2"/>
        <v/>
      </c>
      <c r="D281" s="72">
        <f t="shared" si="21"/>
        <v>0</v>
      </c>
      <c r="E281" s="73" t="str">
        <f t="shared" si="22"/>
        <v/>
      </c>
      <c r="F281" s="73" t="str">
        <f t="shared" si="5"/>
        <v/>
      </c>
      <c r="G281" s="75"/>
      <c r="H281" s="74" t="str">
        <f t="shared" si="6"/>
        <v/>
      </c>
      <c r="I281" s="34"/>
      <c r="M281" s="62">
        <f t="shared" si="19"/>
        <v>0</v>
      </c>
      <c r="N281" s="35"/>
    </row>
    <row r="282" spans="1:14" ht="15">
      <c r="A282" s="22"/>
      <c r="B282" s="70" t="str">
        <f t="shared" si="20"/>
        <v/>
      </c>
      <c r="C282" s="71" t="str">
        <f t="shared" si="2"/>
        <v/>
      </c>
      <c r="D282" s="72">
        <f t="shared" si="21"/>
        <v>0</v>
      </c>
      <c r="E282" s="73" t="str">
        <f t="shared" si="22"/>
        <v/>
      </c>
      <c r="F282" s="73" t="str">
        <f t="shared" si="5"/>
        <v/>
      </c>
      <c r="G282" s="75"/>
      <c r="H282" s="74" t="str">
        <f t="shared" si="6"/>
        <v/>
      </c>
      <c r="I282" s="34"/>
      <c r="M282" s="62">
        <f t="shared" si="19"/>
        <v>0</v>
      </c>
      <c r="N282" s="35"/>
    </row>
    <row r="283" spans="1:14" ht="15">
      <c r="A283" s="22"/>
      <c r="B283" s="70" t="str">
        <f t="shared" si="20"/>
        <v/>
      </c>
      <c r="C283" s="71" t="str">
        <f t="shared" si="2"/>
        <v/>
      </c>
      <c r="D283" s="72">
        <f t="shared" si="21"/>
        <v>0</v>
      </c>
      <c r="E283" s="73" t="str">
        <f t="shared" si="22"/>
        <v/>
      </c>
      <c r="F283" s="73" t="str">
        <f t="shared" si="5"/>
        <v/>
      </c>
      <c r="G283" s="75"/>
      <c r="H283" s="74" t="str">
        <f t="shared" si="6"/>
        <v/>
      </c>
      <c r="I283" s="34"/>
      <c r="M283" s="62">
        <f t="shared" si="19"/>
        <v>0</v>
      </c>
      <c r="N283" s="35"/>
    </row>
    <row r="284" spans="1:14" ht="15">
      <c r="A284" s="22"/>
      <c r="B284" s="70" t="str">
        <f t="shared" si="20"/>
        <v/>
      </c>
      <c r="C284" s="71" t="str">
        <f t="shared" si="2"/>
        <v/>
      </c>
      <c r="D284" s="72">
        <f t="shared" si="21"/>
        <v>0</v>
      </c>
      <c r="E284" s="73" t="str">
        <f t="shared" si="22"/>
        <v/>
      </c>
      <c r="F284" s="73" t="str">
        <f t="shared" si="5"/>
        <v/>
      </c>
      <c r="G284" s="75"/>
      <c r="H284" s="74" t="str">
        <f t="shared" si="6"/>
        <v/>
      </c>
      <c r="I284" s="34"/>
      <c r="M284" s="62">
        <f t="shared" si="19"/>
        <v>0</v>
      </c>
      <c r="N284" s="35"/>
    </row>
    <row r="285" spans="1:14" ht="15">
      <c r="A285" s="22"/>
      <c r="B285" s="70" t="str">
        <f t="shared" si="20"/>
        <v/>
      </c>
      <c r="C285" s="71" t="str">
        <f t="shared" si="2"/>
        <v/>
      </c>
      <c r="D285" s="72">
        <f t="shared" si="21"/>
        <v>0</v>
      </c>
      <c r="E285" s="73" t="str">
        <f t="shared" si="22"/>
        <v/>
      </c>
      <c r="F285" s="73" t="str">
        <f t="shared" si="5"/>
        <v/>
      </c>
      <c r="G285" s="75"/>
      <c r="H285" s="74" t="str">
        <f t="shared" si="6"/>
        <v/>
      </c>
      <c r="I285" s="34"/>
      <c r="M285" s="62">
        <f t="shared" si="19"/>
        <v>0</v>
      </c>
      <c r="N285" s="35"/>
    </row>
    <row r="286" spans="1:14" ht="15">
      <c r="A286" s="22"/>
      <c r="B286" s="70" t="str">
        <f t="shared" si="20"/>
        <v/>
      </c>
      <c r="C286" s="71" t="str">
        <f t="shared" si="2"/>
        <v/>
      </c>
      <c r="D286" s="72">
        <f t="shared" si="21"/>
        <v>0</v>
      </c>
      <c r="E286" s="73" t="str">
        <f t="shared" si="22"/>
        <v/>
      </c>
      <c r="F286" s="73" t="str">
        <f t="shared" si="5"/>
        <v/>
      </c>
      <c r="G286" s="75"/>
      <c r="H286" s="74" t="str">
        <f t="shared" si="6"/>
        <v/>
      </c>
      <c r="I286" s="34"/>
      <c r="M286" s="62">
        <f t="shared" si="19"/>
        <v>0</v>
      </c>
      <c r="N286" s="35"/>
    </row>
    <row r="287" spans="1:14" ht="15">
      <c r="A287" s="22"/>
      <c r="B287" s="70" t="str">
        <f t="shared" si="20"/>
        <v/>
      </c>
      <c r="C287" s="71" t="str">
        <f t="shared" si="2"/>
        <v/>
      </c>
      <c r="D287" s="72">
        <f t="shared" si="21"/>
        <v>0</v>
      </c>
      <c r="E287" s="73" t="str">
        <f t="shared" si="22"/>
        <v/>
      </c>
      <c r="F287" s="73" t="str">
        <f t="shared" si="5"/>
        <v/>
      </c>
      <c r="G287" s="75"/>
      <c r="H287" s="74" t="str">
        <f t="shared" si="6"/>
        <v/>
      </c>
      <c r="I287" s="34"/>
      <c r="M287" s="62">
        <f t="shared" si="19"/>
        <v>0</v>
      </c>
      <c r="N287" s="35"/>
    </row>
    <row r="288" spans="1:14" ht="15">
      <c r="A288" s="22"/>
      <c r="B288" s="70" t="str">
        <f t="shared" si="20"/>
        <v/>
      </c>
      <c r="C288" s="71" t="str">
        <f t="shared" si="2"/>
        <v/>
      </c>
      <c r="D288" s="72">
        <f t="shared" si="21"/>
        <v>0</v>
      </c>
      <c r="E288" s="73" t="str">
        <f t="shared" si="22"/>
        <v/>
      </c>
      <c r="F288" s="73" t="str">
        <f t="shared" si="5"/>
        <v/>
      </c>
      <c r="G288" s="75"/>
      <c r="H288" s="74" t="str">
        <f t="shared" si="6"/>
        <v/>
      </c>
      <c r="I288" s="34"/>
      <c r="M288" s="62">
        <f t="shared" si="19"/>
        <v>0</v>
      </c>
      <c r="N288" s="35"/>
    </row>
    <row r="289" spans="1:14" ht="15">
      <c r="A289" s="22"/>
      <c r="B289" s="70" t="str">
        <f t="shared" si="20"/>
        <v/>
      </c>
      <c r="C289" s="71" t="str">
        <f t="shared" si="2"/>
        <v/>
      </c>
      <c r="D289" s="72">
        <f t="shared" si="21"/>
        <v>0</v>
      </c>
      <c r="E289" s="73" t="str">
        <f t="shared" si="22"/>
        <v/>
      </c>
      <c r="F289" s="73" t="str">
        <f t="shared" si="5"/>
        <v/>
      </c>
      <c r="G289" s="75"/>
      <c r="H289" s="74" t="str">
        <f t="shared" si="6"/>
        <v/>
      </c>
      <c r="I289" s="34"/>
      <c r="M289" s="62">
        <f t="shared" si="19"/>
        <v>0</v>
      </c>
      <c r="N289" s="35"/>
    </row>
    <row r="290" spans="1:14" ht="15">
      <c r="A290" s="22"/>
      <c r="B290" s="70" t="str">
        <f t="shared" si="20"/>
        <v/>
      </c>
      <c r="C290" s="71" t="str">
        <f t="shared" si="2"/>
        <v/>
      </c>
      <c r="D290" s="72">
        <f t="shared" si="21"/>
        <v>0</v>
      </c>
      <c r="E290" s="73" t="str">
        <f t="shared" si="22"/>
        <v/>
      </c>
      <c r="F290" s="73" t="str">
        <f t="shared" si="5"/>
        <v/>
      </c>
      <c r="G290" s="75"/>
      <c r="H290" s="74" t="str">
        <f t="shared" si="6"/>
        <v/>
      </c>
      <c r="I290" s="34"/>
      <c r="M290" s="62">
        <f t="shared" si="19"/>
        <v>0</v>
      </c>
      <c r="N290" s="35"/>
    </row>
    <row r="291" spans="1:14" ht="15">
      <c r="A291" s="22"/>
      <c r="B291" s="70" t="str">
        <f t="shared" si="20"/>
        <v/>
      </c>
      <c r="C291" s="71" t="str">
        <f t="shared" si="2"/>
        <v/>
      </c>
      <c r="D291" s="72">
        <f t="shared" si="21"/>
        <v>0</v>
      </c>
      <c r="E291" s="73" t="str">
        <f t="shared" si="22"/>
        <v/>
      </c>
      <c r="F291" s="73" t="str">
        <f t="shared" si="5"/>
        <v/>
      </c>
      <c r="G291" s="75"/>
      <c r="H291" s="74" t="str">
        <f t="shared" si="6"/>
        <v/>
      </c>
      <c r="I291" s="34"/>
      <c r="M291" s="62">
        <f t="shared" si="19"/>
        <v>0</v>
      </c>
      <c r="N291" s="35"/>
    </row>
    <row r="292" spans="1:14" ht="15">
      <c r="A292" s="22"/>
      <c r="B292" s="70" t="str">
        <f t="shared" si="20"/>
        <v/>
      </c>
      <c r="C292" s="71" t="str">
        <f t="shared" si="2"/>
        <v/>
      </c>
      <c r="D292" s="72">
        <f t="shared" si="21"/>
        <v>0</v>
      </c>
      <c r="E292" s="73" t="str">
        <f t="shared" si="22"/>
        <v/>
      </c>
      <c r="F292" s="73" t="str">
        <f t="shared" si="5"/>
        <v/>
      </c>
      <c r="G292" s="75"/>
      <c r="H292" s="74" t="str">
        <f t="shared" si="6"/>
        <v/>
      </c>
      <c r="I292" s="34"/>
      <c r="M292" s="62">
        <f t="shared" si="19"/>
        <v>0</v>
      </c>
      <c r="N292" s="35"/>
    </row>
    <row r="293" spans="1:14" ht="15">
      <c r="A293" s="22"/>
      <c r="B293" s="70" t="str">
        <f t="shared" si="20"/>
        <v/>
      </c>
      <c r="C293" s="71" t="str">
        <f t="shared" si="2"/>
        <v/>
      </c>
      <c r="D293" s="72">
        <f t="shared" si="21"/>
        <v>0</v>
      </c>
      <c r="E293" s="73" t="str">
        <f t="shared" si="22"/>
        <v/>
      </c>
      <c r="F293" s="73" t="str">
        <f t="shared" si="5"/>
        <v/>
      </c>
      <c r="G293" s="75"/>
      <c r="H293" s="74" t="str">
        <f t="shared" si="6"/>
        <v/>
      </c>
      <c r="I293" s="34"/>
      <c r="M293" s="62">
        <f t="shared" si="19"/>
        <v>0</v>
      </c>
      <c r="N293" s="35"/>
    </row>
    <row r="294" spans="1:14" ht="15">
      <c r="A294" s="22"/>
      <c r="B294" s="70" t="str">
        <f t="shared" si="20"/>
        <v/>
      </c>
      <c r="C294" s="71" t="str">
        <f t="shared" si="2"/>
        <v/>
      </c>
      <c r="D294" s="72">
        <f t="shared" si="21"/>
        <v>0</v>
      </c>
      <c r="E294" s="73" t="str">
        <f t="shared" si="22"/>
        <v/>
      </c>
      <c r="F294" s="73" t="str">
        <f t="shared" si="5"/>
        <v/>
      </c>
      <c r="G294" s="75"/>
      <c r="H294" s="74" t="str">
        <f t="shared" si="6"/>
        <v/>
      </c>
      <c r="I294" s="34"/>
      <c r="M294" s="62">
        <f t="shared" si="19"/>
        <v>0</v>
      </c>
      <c r="N294" s="35"/>
    </row>
    <row r="295" spans="1:14" ht="15">
      <c r="A295" s="22"/>
      <c r="B295" s="70" t="str">
        <f t="shared" si="20"/>
        <v/>
      </c>
      <c r="C295" s="71" t="str">
        <f t="shared" si="2"/>
        <v/>
      </c>
      <c r="D295" s="72">
        <f t="shared" si="21"/>
        <v>0</v>
      </c>
      <c r="E295" s="73" t="str">
        <f t="shared" si="22"/>
        <v/>
      </c>
      <c r="F295" s="73" t="str">
        <f t="shared" si="5"/>
        <v/>
      </c>
      <c r="G295" s="75"/>
      <c r="H295" s="74" t="str">
        <f t="shared" si="6"/>
        <v/>
      </c>
      <c r="I295" s="34"/>
      <c r="M295" s="62">
        <f t="shared" si="19"/>
        <v>0</v>
      </c>
      <c r="N295" s="35"/>
    </row>
    <row r="296" spans="1:14" ht="15">
      <c r="A296" s="22"/>
      <c r="B296" s="70" t="str">
        <f t="shared" si="20"/>
        <v/>
      </c>
      <c r="C296" s="71" t="str">
        <f t="shared" si="2"/>
        <v/>
      </c>
      <c r="D296" s="72">
        <f t="shared" si="21"/>
        <v>0</v>
      </c>
      <c r="E296" s="73" t="str">
        <f t="shared" si="22"/>
        <v/>
      </c>
      <c r="F296" s="73" t="str">
        <f t="shared" si="5"/>
        <v/>
      </c>
      <c r="G296" s="75"/>
      <c r="H296" s="74" t="str">
        <f t="shared" si="6"/>
        <v/>
      </c>
      <c r="I296" s="34"/>
      <c r="M296" s="62">
        <f t="shared" si="19"/>
        <v>0</v>
      </c>
      <c r="N296" s="35"/>
    </row>
    <row r="297" spans="1:14" ht="15">
      <c r="A297" s="22"/>
      <c r="B297" s="70" t="str">
        <f t="shared" si="20"/>
        <v/>
      </c>
      <c r="C297" s="71" t="str">
        <f t="shared" si="2"/>
        <v/>
      </c>
      <c r="D297" s="72">
        <f t="shared" si="21"/>
        <v>0</v>
      </c>
      <c r="E297" s="73" t="str">
        <f t="shared" si="22"/>
        <v/>
      </c>
      <c r="F297" s="73" t="str">
        <f t="shared" si="5"/>
        <v/>
      </c>
      <c r="G297" s="75"/>
      <c r="H297" s="74" t="str">
        <f t="shared" si="6"/>
        <v/>
      </c>
      <c r="I297" s="34"/>
      <c r="M297" s="62">
        <f t="shared" si="19"/>
        <v>0</v>
      </c>
      <c r="N297" s="35"/>
    </row>
    <row r="298" spans="1:14" ht="15">
      <c r="A298" s="22"/>
      <c r="B298" s="70" t="str">
        <f t="shared" si="20"/>
        <v/>
      </c>
      <c r="C298" s="71" t="str">
        <f t="shared" si="2"/>
        <v/>
      </c>
      <c r="D298" s="72">
        <f t="shared" si="21"/>
        <v>0</v>
      </c>
      <c r="E298" s="73" t="str">
        <f t="shared" si="22"/>
        <v/>
      </c>
      <c r="F298" s="73" t="str">
        <f t="shared" si="5"/>
        <v/>
      </c>
      <c r="G298" s="75"/>
      <c r="H298" s="74" t="str">
        <f t="shared" si="6"/>
        <v/>
      </c>
      <c r="I298" s="34"/>
      <c r="M298" s="62">
        <f t="shared" si="19"/>
        <v>0</v>
      </c>
      <c r="N298" s="35"/>
    </row>
    <row r="299" spans="1:14" ht="15">
      <c r="A299" s="22"/>
      <c r="B299" s="70" t="str">
        <f t="shared" si="20"/>
        <v/>
      </c>
      <c r="C299" s="71" t="str">
        <f t="shared" si="2"/>
        <v/>
      </c>
      <c r="D299" s="72">
        <f t="shared" si="21"/>
        <v>0</v>
      </c>
      <c r="E299" s="73" t="str">
        <f t="shared" si="22"/>
        <v/>
      </c>
      <c r="F299" s="73" t="str">
        <f t="shared" si="5"/>
        <v/>
      </c>
      <c r="G299" s="75"/>
      <c r="H299" s="74" t="str">
        <f t="shared" si="6"/>
        <v/>
      </c>
      <c r="I299" s="34"/>
      <c r="M299" s="62">
        <f t="shared" si="19"/>
        <v>0</v>
      </c>
      <c r="N299" s="35"/>
    </row>
    <row r="300" spans="1:14" ht="15">
      <c r="A300" s="22"/>
      <c r="B300" s="70" t="str">
        <f t="shared" si="20"/>
        <v/>
      </c>
      <c r="C300" s="71" t="str">
        <f t="shared" si="2"/>
        <v/>
      </c>
      <c r="D300" s="72">
        <f t="shared" si="21"/>
        <v>0</v>
      </c>
      <c r="E300" s="73" t="str">
        <f t="shared" si="22"/>
        <v/>
      </c>
      <c r="F300" s="73" t="str">
        <f t="shared" si="5"/>
        <v/>
      </c>
      <c r="G300" s="75"/>
      <c r="H300" s="74" t="str">
        <f t="shared" si="6"/>
        <v/>
      </c>
      <c r="I300" s="34"/>
      <c r="M300" s="62">
        <f t="shared" si="19"/>
        <v>0</v>
      </c>
      <c r="N300" s="35"/>
    </row>
    <row r="301" spans="1:14" ht="15">
      <c r="A301" s="22"/>
      <c r="B301" s="70" t="str">
        <f t="shared" si="20"/>
        <v/>
      </c>
      <c r="C301" s="71" t="str">
        <f t="shared" si="2"/>
        <v/>
      </c>
      <c r="D301" s="72">
        <f t="shared" si="21"/>
        <v>0</v>
      </c>
      <c r="E301" s="73" t="str">
        <f t="shared" si="22"/>
        <v/>
      </c>
      <c r="F301" s="73" t="str">
        <f t="shared" si="5"/>
        <v/>
      </c>
      <c r="G301" s="75"/>
      <c r="H301" s="74" t="str">
        <f t="shared" si="6"/>
        <v/>
      </c>
      <c r="I301" s="34"/>
      <c r="M301" s="62">
        <f t="shared" si="19"/>
        <v>0</v>
      </c>
      <c r="N301" s="35"/>
    </row>
    <row r="302" spans="1:14" ht="15">
      <c r="A302" s="22"/>
      <c r="B302" s="70" t="str">
        <f t="shared" si="20"/>
        <v/>
      </c>
      <c r="C302" s="71" t="str">
        <f t="shared" si="2"/>
        <v/>
      </c>
      <c r="D302" s="72">
        <f t="shared" si="21"/>
        <v>0</v>
      </c>
      <c r="E302" s="73" t="str">
        <f t="shared" si="22"/>
        <v/>
      </c>
      <c r="F302" s="73" t="str">
        <f t="shared" si="5"/>
        <v/>
      </c>
      <c r="G302" s="75"/>
      <c r="H302" s="74" t="str">
        <f t="shared" si="6"/>
        <v/>
      </c>
      <c r="I302" s="34"/>
      <c r="M302" s="62">
        <f t="shared" si="19"/>
        <v>0</v>
      </c>
      <c r="N302" s="35"/>
    </row>
    <row r="303" spans="1:14" ht="15">
      <c r="A303" s="22"/>
      <c r="B303" s="70" t="str">
        <f t="shared" si="20"/>
        <v/>
      </c>
      <c r="C303" s="71" t="str">
        <f t="shared" si="2"/>
        <v/>
      </c>
      <c r="D303" s="72">
        <f t="shared" si="21"/>
        <v>0</v>
      </c>
      <c r="E303" s="73" t="str">
        <f t="shared" si="22"/>
        <v/>
      </c>
      <c r="F303" s="73" t="str">
        <f t="shared" si="5"/>
        <v/>
      </c>
      <c r="G303" s="75"/>
      <c r="H303" s="74" t="str">
        <f t="shared" si="6"/>
        <v/>
      </c>
      <c r="I303" s="34"/>
      <c r="M303" s="62">
        <f t="shared" si="19"/>
        <v>0</v>
      </c>
      <c r="N303" s="35"/>
    </row>
    <row r="304" spans="1:14" ht="15">
      <c r="A304" s="22"/>
      <c r="B304" s="70" t="str">
        <f t="shared" si="20"/>
        <v/>
      </c>
      <c r="C304" s="71" t="str">
        <f t="shared" si="2"/>
        <v/>
      </c>
      <c r="D304" s="72">
        <f t="shared" si="21"/>
        <v>0</v>
      </c>
      <c r="E304" s="73" t="str">
        <f t="shared" si="22"/>
        <v/>
      </c>
      <c r="F304" s="73" t="str">
        <f t="shared" si="5"/>
        <v/>
      </c>
      <c r="G304" s="75"/>
      <c r="H304" s="74" t="str">
        <f t="shared" si="6"/>
        <v/>
      </c>
      <c r="I304" s="34"/>
      <c r="M304" s="62">
        <f t="shared" si="19"/>
        <v>0</v>
      </c>
      <c r="N304" s="35"/>
    </row>
    <row r="305" spans="1:14" ht="15">
      <c r="A305" s="22"/>
      <c r="B305" s="70" t="str">
        <f t="shared" si="20"/>
        <v/>
      </c>
      <c r="C305" s="71" t="str">
        <f t="shared" si="2"/>
        <v/>
      </c>
      <c r="D305" s="72">
        <f t="shared" si="21"/>
        <v>0</v>
      </c>
      <c r="E305" s="73" t="str">
        <f t="shared" si="22"/>
        <v/>
      </c>
      <c r="F305" s="73" t="str">
        <f t="shared" si="5"/>
        <v/>
      </c>
      <c r="G305" s="75"/>
      <c r="H305" s="74" t="str">
        <f t="shared" si="6"/>
        <v/>
      </c>
      <c r="I305" s="34"/>
      <c r="M305" s="62">
        <f t="shared" si="19"/>
        <v>0</v>
      </c>
      <c r="N305" s="35"/>
    </row>
    <row r="306" spans="1:14" ht="15">
      <c r="A306" s="22"/>
      <c r="B306" s="70" t="str">
        <f t="shared" si="20"/>
        <v/>
      </c>
      <c r="C306" s="71" t="str">
        <f t="shared" si="2"/>
        <v/>
      </c>
      <c r="D306" s="72">
        <f t="shared" si="21"/>
        <v>0</v>
      </c>
      <c r="E306" s="73" t="str">
        <f t="shared" si="22"/>
        <v/>
      </c>
      <c r="F306" s="73" t="str">
        <f t="shared" si="5"/>
        <v/>
      </c>
      <c r="G306" s="75"/>
      <c r="H306" s="74" t="str">
        <f t="shared" si="6"/>
        <v/>
      </c>
      <c r="I306" s="34"/>
      <c r="M306" s="62">
        <f t="shared" si="19"/>
        <v>0</v>
      </c>
      <c r="N306" s="35"/>
    </row>
    <row r="307" spans="1:14" ht="15">
      <c r="A307" s="22"/>
      <c r="B307" s="70" t="str">
        <f t="shared" si="20"/>
        <v/>
      </c>
      <c r="C307" s="71" t="str">
        <f t="shared" si="2"/>
        <v/>
      </c>
      <c r="D307" s="72">
        <f t="shared" si="21"/>
        <v>0</v>
      </c>
      <c r="E307" s="73" t="str">
        <f t="shared" si="22"/>
        <v/>
      </c>
      <c r="F307" s="73" t="str">
        <f t="shared" si="5"/>
        <v/>
      </c>
      <c r="G307" s="75"/>
      <c r="H307" s="74" t="str">
        <f t="shared" si="6"/>
        <v/>
      </c>
      <c r="I307" s="34"/>
      <c r="M307" s="62">
        <f t="shared" si="19"/>
        <v>0</v>
      </c>
      <c r="N307" s="35"/>
    </row>
    <row r="308" spans="1:14" ht="15">
      <c r="A308" s="22"/>
      <c r="B308" s="70" t="str">
        <f t="shared" si="20"/>
        <v/>
      </c>
      <c r="C308" s="71" t="str">
        <f t="shared" si="2"/>
        <v/>
      </c>
      <c r="D308" s="72">
        <f t="shared" si="21"/>
        <v>0</v>
      </c>
      <c r="E308" s="73" t="str">
        <f t="shared" si="22"/>
        <v/>
      </c>
      <c r="F308" s="73" t="str">
        <f t="shared" si="5"/>
        <v/>
      </c>
      <c r="G308" s="75"/>
      <c r="H308" s="74" t="str">
        <f t="shared" si="6"/>
        <v/>
      </c>
      <c r="I308" s="34"/>
      <c r="M308" s="62">
        <f t="shared" si="19"/>
        <v>0</v>
      </c>
      <c r="N308" s="35"/>
    </row>
    <row r="309" spans="1:14" ht="15">
      <c r="A309" s="22"/>
      <c r="B309" s="70" t="str">
        <f t="shared" si="20"/>
        <v/>
      </c>
      <c r="C309" s="71" t="str">
        <f t="shared" si="2"/>
        <v/>
      </c>
      <c r="D309" s="72">
        <f t="shared" si="21"/>
        <v>0</v>
      </c>
      <c r="E309" s="73" t="str">
        <f t="shared" si="22"/>
        <v/>
      </c>
      <c r="F309" s="73" t="str">
        <f t="shared" si="5"/>
        <v/>
      </c>
      <c r="G309" s="75"/>
      <c r="H309" s="74" t="str">
        <f t="shared" si="6"/>
        <v/>
      </c>
      <c r="I309" s="34"/>
      <c r="M309" s="62">
        <f t="shared" si="19"/>
        <v>0</v>
      </c>
      <c r="N309" s="35"/>
    </row>
    <row r="310" spans="1:14" ht="15">
      <c r="A310" s="22"/>
      <c r="B310" s="70" t="str">
        <f t="shared" si="20"/>
        <v/>
      </c>
      <c r="C310" s="71" t="str">
        <f t="shared" si="2"/>
        <v/>
      </c>
      <c r="D310" s="72">
        <f t="shared" si="21"/>
        <v>0</v>
      </c>
      <c r="E310" s="73" t="str">
        <f t="shared" si="22"/>
        <v/>
      </c>
      <c r="F310" s="73" t="str">
        <f t="shared" si="5"/>
        <v/>
      </c>
      <c r="G310" s="75"/>
      <c r="H310" s="74" t="str">
        <f t="shared" si="6"/>
        <v/>
      </c>
      <c r="I310" s="34"/>
      <c r="M310" s="62">
        <f t="shared" si="19"/>
        <v>0</v>
      </c>
      <c r="N310" s="35"/>
    </row>
    <row r="311" spans="1:14" ht="15">
      <c r="A311" s="22"/>
      <c r="B311" s="70" t="str">
        <f t="shared" si="20"/>
        <v/>
      </c>
      <c r="C311" s="71" t="str">
        <f t="shared" si="2"/>
        <v/>
      </c>
      <c r="D311" s="72">
        <f t="shared" si="21"/>
        <v>0</v>
      </c>
      <c r="E311" s="73" t="str">
        <f t="shared" si="22"/>
        <v/>
      </c>
      <c r="F311" s="73" t="str">
        <f t="shared" si="5"/>
        <v/>
      </c>
      <c r="G311" s="75"/>
      <c r="H311" s="74" t="str">
        <f t="shared" si="6"/>
        <v/>
      </c>
      <c r="I311" s="34"/>
      <c r="M311" s="62">
        <f t="shared" si="19"/>
        <v>0</v>
      </c>
      <c r="N311" s="35"/>
    </row>
    <row r="312" spans="1:14" ht="15">
      <c r="A312" s="22"/>
      <c r="B312" s="70" t="str">
        <f t="shared" si="20"/>
        <v/>
      </c>
      <c r="C312" s="71" t="str">
        <f t="shared" si="2"/>
        <v/>
      </c>
      <c r="D312" s="72">
        <f t="shared" si="21"/>
        <v>0</v>
      </c>
      <c r="E312" s="73" t="str">
        <f t="shared" si="22"/>
        <v/>
      </c>
      <c r="F312" s="73" t="str">
        <f t="shared" si="5"/>
        <v/>
      </c>
      <c r="G312" s="75"/>
      <c r="H312" s="74" t="str">
        <f t="shared" si="6"/>
        <v/>
      </c>
      <c r="I312" s="34"/>
      <c r="M312" s="62">
        <f t="shared" si="19"/>
        <v>0</v>
      </c>
      <c r="N312" s="35"/>
    </row>
    <row r="313" spans="1:14" ht="15">
      <c r="A313" s="22"/>
      <c r="B313" s="70" t="str">
        <f t="shared" si="20"/>
        <v/>
      </c>
      <c r="C313" s="71" t="str">
        <f t="shared" si="2"/>
        <v/>
      </c>
      <c r="D313" s="72">
        <f t="shared" si="21"/>
        <v>0</v>
      </c>
      <c r="E313" s="73" t="str">
        <f t="shared" si="22"/>
        <v/>
      </c>
      <c r="F313" s="73" t="str">
        <f t="shared" si="5"/>
        <v/>
      </c>
      <c r="G313" s="75"/>
      <c r="H313" s="74" t="str">
        <f t="shared" si="6"/>
        <v/>
      </c>
      <c r="I313" s="34"/>
      <c r="M313" s="62">
        <f t="shared" si="19"/>
        <v>0</v>
      </c>
      <c r="N313" s="35"/>
    </row>
    <row r="314" spans="1:14" ht="15">
      <c r="A314" s="22"/>
      <c r="B314" s="70" t="str">
        <f t="shared" si="20"/>
        <v/>
      </c>
      <c r="C314" s="71" t="str">
        <f t="shared" si="2"/>
        <v/>
      </c>
      <c r="D314" s="72">
        <f t="shared" si="21"/>
        <v>0</v>
      </c>
      <c r="E314" s="73" t="str">
        <f t="shared" si="22"/>
        <v/>
      </c>
      <c r="F314" s="73" t="str">
        <f t="shared" si="5"/>
        <v/>
      </c>
      <c r="G314" s="75"/>
      <c r="H314" s="74" t="str">
        <f t="shared" si="6"/>
        <v/>
      </c>
      <c r="I314" s="34"/>
      <c r="M314" s="62">
        <f t="shared" si="19"/>
        <v>0</v>
      </c>
      <c r="N314" s="35"/>
    </row>
    <row r="315" spans="1:14" ht="15">
      <c r="A315" s="22"/>
      <c r="B315" s="70" t="str">
        <f t="shared" si="20"/>
        <v/>
      </c>
      <c r="C315" s="71" t="str">
        <f t="shared" si="2"/>
        <v/>
      </c>
      <c r="D315" s="72">
        <f t="shared" si="21"/>
        <v>0</v>
      </c>
      <c r="E315" s="73" t="str">
        <f t="shared" si="22"/>
        <v/>
      </c>
      <c r="F315" s="73" t="str">
        <f t="shared" si="5"/>
        <v/>
      </c>
      <c r="G315" s="75"/>
      <c r="H315" s="74" t="str">
        <f t="shared" si="6"/>
        <v/>
      </c>
      <c r="I315" s="34"/>
      <c r="M315" s="62">
        <f t="shared" si="19"/>
        <v>0</v>
      </c>
      <c r="N315" s="35"/>
    </row>
    <row r="316" spans="1:14" ht="15">
      <c r="A316" s="22"/>
      <c r="B316" s="70" t="str">
        <f t="shared" si="20"/>
        <v/>
      </c>
      <c r="C316" s="71" t="str">
        <f t="shared" si="2"/>
        <v/>
      </c>
      <c r="D316" s="72">
        <f t="shared" si="21"/>
        <v>0</v>
      </c>
      <c r="E316" s="73" t="str">
        <f t="shared" si="22"/>
        <v/>
      </c>
      <c r="F316" s="73" t="str">
        <f t="shared" si="5"/>
        <v/>
      </c>
      <c r="G316" s="75"/>
      <c r="H316" s="74" t="str">
        <f t="shared" si="6"/>
        <v/>
      </c>
      <c r="I316" s="34"/>
      <c r="M316" s="62">
        <f t="shared" si="19"/>
        <v>0</v>
      </c>
      <c r="N316" s="35"/>
    </row>
    <row r="317" spans="1:14" ht="15">
      <c r="A317" s="22"/>
      <c r="B317" s="70" t="str">
        <f t="shared" si="20"/>
        <v/>
      </c>
      <c r="C317" s="71" t="str">
        <f t="shared" si="2"/>
        <v/>
      </c>
      <c r="D317" s="72">
        <f t="shared" si="21"/>
        <v>0</v>
      </c>
      <c r="E317" s="73" t="str">
        <f t="shared" si="22"/>
        <v/>
      </c>
      <c r="F317" s="73" t="str">
        <f t="shared" si="5"/>
        <v/>
      </c>
      <c r="G317" s="75"/>
      <c r="H317" s="74" t="str">
        <f t="shared" si="6"/>
        <v/>
      </c>
      <c r="I317" s="34"/>
      <c r="M317" s="62">
        <f t="shared" si="19"/>
        <v>0</v>
      </c>
      <c r="N317" s="35"/>
    </row>
    <row r="318" spans="1:14" ht="15">
      <c r="A318" s="22"/>
      <c r="B318" s="70" t="str">
        <f t="shared" si="20"/>
        <v/>
      </c>
      <c r="C318" s="71" t="str">
        <f t="shared" si="2"/>
        <v/>
      </c>
      <c r="D318" s="72">
        <f t="shared" si="21"/>
        <v>0</v>
      </c>
      <c r="E318" s="73" t="str">
        <f t="shared" si="22"/>
        <v/>
      </c>
      <c r="F318" s="73" t="str">
        <f t="shared" si="5"/>
        <v/>
      </c>
      <c r="G318" s="75"/>
      <c r="H318" s="74" t="str">
        <f t="shared" si="6"/>
        <v/>
      </c>
      <c r="I318" s="34"/>
      <c r="M318" s="62">
        <f t="shared" si="19"/>
        <v>0</v>
      </c>
      <c r="N318" s="35"/>
    </row>
    <row r="319" spans="1:14" ht="15">
      <c r="A319" s="22"/>
      <c r="B319" s="70" t="str">
        <f t="shared" si="20"/>
        <v/>
      </c>
      <c r="C319" s="71" t="str">
        <f t="shared" si="2"/>
        <v/>
      </c>
      <c r="D319" s="72">
        <f t="shared" si="21"/>
        <v>0</v>
      </c>
      <c r="E319" s="73" t="str">
        <f t="shared" si="22"/>
        <v/>
      </c>
      <c r="F319" s="73" t="str">
        <f t="shared" si="5"/>
        <v/>
      </c>
      <c r="G319" s="75"/>
      <c r="H319" s="74" t="str">
        <f t="shared" si="6"/>
        <v/>
      </c>
      <c r="I319" s="34"/>
      <c r="M319" s="62">
        <f t="shared" si="19"/>
        <v>0</v>
      </c>
      <c r="N319" s="35"/>
    </row>
    <row r="320" spans="1:14" ht="15">
      <c r="A320" s="22"/>
      <c r="B320" s="70" t="str">
        <f t="shared" si="20"/>
        <v/>
      </c>
      <c r="C320" s="71" t="str">
        <f t="shared" si="2"/>
        <v/>
      </c>
      <c r="D320" s="72">
        <f t="shared" si="21"/>
        <v>0</v>
      </c>
      <c r="E320" s="73" t="str">
        <f t="shared" si="22"/>
        <v/>
      </c>
      <c r="F320" s="73" t="str">
        <f t="shared" si="5"/>
        <v/>
      </c>
      <c r="G320" s="75"/>
      <c r="H320" s="74" t="str">
        <f t="shared" si="6"/>
        <v/>
      </c>
      <c r="I320" s="34"/>
      <c r="M320" s="62">
        <f t="shared" si="19"/>
        <v>0</v>
      </c>
      <c r="N320" s="35"/>
    </row>
    <row r="321" spans="1:14" ht="15">
      <c r="A321" s="22"/>
      <c r="B321" s="70" t="str">
        <f t="shared" si="20"/>
        <v/>
      </c>
      <c r="C321" s="71" t="str">
        <f t="shared" si="2"/>
        <v/>
      </c>
      <c r="D321" s="72">
        <f t="shared" si="21"/>
        <v>0</v>
      </c>
      <c r="E321" s="73" t="str">
        <f t="shared" si="22"/>
        <v/>
      </c>
      <c r="F321" s="73" t="str">
        <f t="shared" si="5"/>
        <v/>
      </c>
      <c r="G321" s="75"/>
      <c r="H321" s="74" t="str">
        <f t="shared" si="6"/>
        <v/>
      </c>
      <c r="I321" s="34"/>
      <c r="M321" s="62">
        <f t="shared" si="19"/>
        <v>0</v>
      </c>
      <c r="N321" s="35"/>
    </row>
    <row r="322" spans="1:14" ht="15">
      <c r="A322" s="22"/>
      <c r="B322" s="70" t="str">
        <f t="shared" si="20"/>
        <v/>
      </c>
      <c r="C322" s="71" t="str">
        <f t="shared" si="2"/>
        <v/>
      </c>
      <c r="D322" s="72">
        <f t="shared" si="21"/>
        <v>0</v>
      </c>
      <c r="E322" s="73" t="str">
        <f t="shared" si="22"/>
        <v/>
      </c>
      <c r="F322" s="73" t="str">
        <f t="shared" si="5"/>
        <v/>
      </c>
      <c r="G322" s="75"/>
      <c r="H322" s="74" t="str">
        <f t="shared" si="6"/>
        <v/>
      </c>
      <c r="I322" s="34"/>
      <c r="M322" s="62">
        <f t="shared" si="19"/>
        <v>0</v>
      </c>
      <c r="N322" s="35"/>
    </row>
    <row r="323" spans="1:14" ht="15">
      <c r="A323" s="22"/>
      <c r="B323" s="70" t="str">
        <f t="shared" si="20"/>
        <v/>
      </c>
      <c r="C323" s="71" t="str">
        <f t="shared" si="2"/>
        <v/>
      </c>
      <c r="D323" s="72">
        <f t="shared" si="21"/>
        <v>0</v>
      </c>
      <c r="E323" s="73" t="str">
        <f t="shared" si="22"/>
        <v/>
      </c>
      <c r="F323" s="73" t="str">
        <f t="shared" si="5"/>
        <v/>
      </c>
      <c r="G323" s="75"/>
      <c r="H323" s="74" t="str">
        <f t="shared" si="6"/>
        <v/>
      </c>
      <c r="I323" s="34"/>
      <c r="M323" s="62">
        <f t="shared" si="19"/>
        <v>0</v>
      </c>
      <c r="N323" s="35"/>
    </row>
    <row r="324" spans="1:14" ht="15">
      <c r="A324" s="22"/>
      <c r="B324" s="70" t="str">
        <f t="shared" si="20"/>
        <v/>
      </c>
      <c r="C324" s="71" t="str">
        <f t="shared" si="2"/>
        <v/>
      </c>
      <c r="D324" s="72">
        <f t="shared" si="21"/>
        <v>0</v>
      </c>
      <c r="E324" s="73" t="str">
        <f t="shared" si="22"/>
        <v/>
      </c>
      <c r="F324" s="73" t="str">
        <f t="shared" si="5"/>
        <v/>
      </c>
      <c r="G324" s="75"/>
      <c r="H324" s="74" t="str">
        <f t="shared" si="6"/>
        <v/>
      </c>
      <c r="I324" s="34"/>
      <c r="M324" s="62">
        <f t="shared" si="19"/>
        <v>0</v>
      </c>
      <c r="N324" s="35"/>
    </row>
    <row r="325" spans="1:14" ht="15">
      <c r="A325" s="22"/>
      <c r="B325" s="70" t="str">
        <f t="shared" si="20"/>
        <v/>
      </c>
      <c r="C325" s="71" t="str">
        <f t="shared" si="2"/>
        <v/>
      </c>
      <c r="D325" s="72">
        <f t="shared" si="21"/>
        <v>0</v>
      </c>
      <c r="E325" s="73" t="str">
        <f t="shared" si="22"/>
        <v/>
      </c>
      <c r="F325" s="73" t="str">
        <f t="shared" si="5"/>
        <v/>
      </c>
      <c r="G325" s="75"/>
      <c r="H325" s="74" t="str">
        <f t="shared" si="6"/>
        <v/>
      </c>
      <c r="I325" s="34"/>
      <c r="M325" s="62">
        <f t="shared" si="19"/>
        <v>0</v>
      </c>
      <c r="N325" s="35"/>
    </row>
    <row r="326" spans="1:14" ht="15">
      <c r="A326" s="22"/>
      <c r="B326" s="70" t="str">
        <f t="shared" si="20"/>
        <v/>
      </c>
      <c r="C326" s="71" t="str">
        <f t="shared" si="2"/>
        <v/>
      </c>
      <c r="D326" s="72">
        <f t="shared" si="21"/>
        <v>0</v>
      </c>
      <c r="E326" s="73" t="str">
        <f t="shared" si="22"/>
        <v/>
      </c>
      <c r="F326" s="73" t="str">
        <f t="shared" si="5"/>
        <v/>
      </c>
      <c r="G326" s="75"/>
      <c r="H326" s="74" t="str">
        <f t="shared" si="6"/>
        <v/>
      </c>
      <c r="I326" s="34"/>
      <c r="M326" s="62">
        <f t="shared" si="19"/>
        <v>0</v>
      </c>
      <c r="N326" s="35"/>
    </row>
    <row r="327" spans="1:14" ht="15">
      <c r="A327" s="22"/>
      <c r="B327" s="70" t="str">
        <f t="shared" si="20"/>
        <v/>
      </c>
      <c r="C327" s="71" t="str">
        <f t="shared" si="2"/>
        <v/>
      </c>
      <c r="D327" s="72">
        <f t="shared" si="21"/>
        <v>0</v>
      </c>
      <c r="E327" s="73" t="str">
        <f t="shared" si="22"/>
        <v/>
      </c>
      <c r="F327" s="73" t="str">
        <f t="shared" si="5"/>
        <v/>
      </c>
      <c r="G327" s="75"/>
      <c r="H327" s="74" t="str">
        <f t="shared" si="6"/>
        <v/>
      </c>
      <c r="I327" s="34"/>
      <c r="M327" s="62">
        <f t="shared" si="19"/>
        <v>0</v>
      </c>
      <c r="N327" s="35"/>
    </row>
    <row r="328" spans="1:14" ht="15">
      <c r="A328" s="22"/>
      <c r="B328" s="70" t="str">
        <f t="shared" si="20"/>
        <v/>
      </c>
      <c r="C328" s="71" t="str">
        <f t="shared" si="2"/>
        <v/>
      </c>
      <c r="D328" s="72">
        <f t="shared" si="21"/>
        <v>0</v>
      </c>
      <c r="E328" s="73" t="str">
        <f t="shared" si="22"/>
        <v/>
      </c>
      <c r="F328" s="73" t="str">
        <f t="shared" si="5"/>
        <v/>
      </c>
      <c r="G328" s="75"/>
      <c r="H328" s="74" t="str">
        <f t="shared" si="6"/>
        <v/>
      </c>
      <c r="I328" s="34"/>
      <c r="M328" s="62">
        <f t="shared" si="19"/>
        <v>0</v>
      </c>
      <c r="N328" s="35"/>
    </row>
    <row r="329" spans="1:14" ht="15">
      <c r="A329" s="22"/>
      <c r="B329" s="70" t="str">
        <f t="shared" si="20"/>
        <v/>
      </c>
      <c r="C329" s="71" t="str">
        <f t="shared" si="2"/>
        <v/>
      </c>
      <c r="D329" s="72">
        <f t="shared" si="21"/>
        <v>0</v>
      </c>
      <c r="E329" s="73" t="str">
        <f t="shared" si="22"/>
        <v/>
      </c>
      <c r="F329" s="73" t="str">
        <f t="shared" si="5"/>
        <v/>
      </c>
      <c r="G329" s="75"/>
      <c r="H329" s="74" t="str">
        <f t="shared" si="6"/>
        <v/>
      </c>
      <c r="I329" s="34"/>
      <c r="M329" s="62">
        <f t="shared" si="19"/>
        <v>0</v>
      </c>
      <c r="N329" s="35"/>
    </row>
    <row r="330" spans="1:14" ht="15">
      <c r="A330" s="22"/>
      <c r="B330" s="70" t="str">
        <f t="shared" si="20"/>
        <v/>
      </c>
      <c r="C330" s="71" t="str">
        <f t="shared" si="2"/>
        <v/>
      </c>
      <c r="D330" s="72">
        <f t="shared" si="21"/>
        <v>0</v>
      </c>
      <c r="E330" s="73" t="str">
        <f t="shared" si="22"/>
        <v/>
      </c>
      <c r="F330" s="73" t="str">
        <f t="shared" si="5"/>
        <v/>
      </c>
      <c r="G330" s="75"/>
      <c r="H330" s="74" t="str">
        <f t="shared" si="6"/>
        <v/>
      </c>
      <c r="I330" s="34"/>
      <c r="M330" s="62">
        <f t="shared" si="19"/>
        <v>0</v>
      </c>
      <c r="N330" s="35"/>
    </row>
    <row r="331" spans="1:14" ht="15">
      <c r="A331" s="22"/>
      <c r="B331" s="70" t="str">
        <f t="shared" si="20"/>
        <v/>
      </c>
      <c r="C331" s="71" t="str">
        <f t="shared" si="2"/>
        <v/>
      </c>
      <c r="D331" s="72">
        <f t="shared" si="21"/>
        <v>0</v>
      </c>
      <c r="E331" s="73" t="str">
        <f t="shared" si="22"/>
        <v/>
      </c>
      <c r="F331" s="73" t="str">
        <f t="shared" si="5"/>
        <v/>
      </c>
      <c r="G331" s="75"/>
      <c r="H331" s="74" t="str">
        <f t="shared" si="6"/>
        <v/>
      </c>
      <c r="I331" s="34"/>
      <c r="M331" s="62">
        <f t="shared" si="19"/>
        <v>0</v>
      </c>
      <c r="N331" s="35"/>
    </row>
    <row r="332" spans="1:14" ht="15">
      <c r="A332" s="22"/>
      <c r="B332" s="70" t="str">
        <f t="shared" si="20"/>
        <v/>
      </c>
      <c r="C332" s="71" t="str">
        <f t="shared" si="2"/>
        <v/>
      </c>
      <c r="D332" s="72">
        <f t="shared" si="21"/>
        <v>0</v>
      </c>
      <c r="E332" s="73" t="str">
        <f t="shared" si="22"/>
        <v/>
      </c>
      <c r="F332" s="73" t="str">
        <f t="shared" si="5"/>
        <v/>
      </c>
      <c r="G332" s="75"/>
      <c r="H332" s="74" t="str">
        <f t="shared" si="6"/>
        <v/>
      </c>
      <c r="I332" s="34"/>
      <c r="M332" s="62">
        <f t="shared" si="19"/>
        <v>0</v>
      </c>
      <c r="N332" s="35"/>
    </row>
    <row r="333" spans="1:14" ht="15">
      <c r="A333" s="22"/>
      <c r="B333" s="70" t="str">
        <f t="shared" si="20"/>
        <v/>
      </c>
      <c r="C333" s="71" t="str">
        <f t="shared" si="2"/>
        <v/>
      </c>
      <c r="D333" s="72">
        <f t="shared" si="21"/>
        <v>0</v>
      </c>
      <c r="E333" s="73" t="str">
        <f t="shared" si="22"/>
        <v/>
      </c>
      <c r="F333" s="73" t="str">
        <f t="shared" si="5"/>
        <v/>
      </c>
      <c r="G333" s="75"/>
      <c r="H333" s="74" t="str">
        <f t="shared" si="6"/>
        <v/>
      </c>
      <c r="I333" s="34"/>
      <c r="M333" s="62">
        <f t="shared" si="19"/>
        <v>0</v>
      </c>
      <c r="N333" s="35"/>
    </row>
    <row r="334" spans="1:14" ht="15">
      <c r="A334" s="22"/>
      <c r="B334" s="70" t="str">
        <f t="shared" si="20"/>
        <v/>
      </c>
      <c r="C334" s="71" t="str">
        <f t="shared" si="2"/>
        <v/>
      </c>
      <c r="D334" s="72">
        <f t="shared" si="21"/>
        <v>0</v>
      </c>
      <c r="E334" s="73" t="str">
        <f t="shared" si="22"/>
        <v/>
      </c>
      <c r="F334" s="73" t="str">
        <f t="shared" si="5"/>
        <v/>
      </c>
      <c r="G334" s="75"/>
      <c r="H334" s="74" t="str">
        <f t="shared" si="6"/>
        <v/>
      </c>
      <c r="I334" s="34"/>
      <c r="M334" s="62">
        <f t="shared" si="19"/>
        <v>0</v>
      </c>
      <c r="N334" s="35"/>
    </row>
    <row r="335" spans="1:14" ht="15">
      <c r="A335" s="22"/>
      <c r="B335" s="70" t="str">
        <f t="shared" si="20"/>
        <v/>
      </c>
      <c r="C335" s="71" t="str">
        <f t="shared" si="2"/>
        <v/>
      </c>
      <c r="D335" s="72">
        <f t="shared" si="21"/>
        <v>0</v>
      </c>
      <c r="E335" s="73" t="str">
        <f t="shared" si="22"/>
        <v/>
      </c>
      <c r="F335" s="73" t="str">
        <f t="shared" si="5"/>
        <v/>
      </c>
      <c r="G335" s="75"/>
      <c r="H335" s="74" t="str">
        <f t="shared" si="6"/>
        <v/>
      </c>
      <c r="I335" s="34"/>
      <c r="M335" s="62">
        <f aca="true" t="shared" si="23" ref="M335:M398">IF(AND(D335&gt;f_tolerance,D336&lt;f_tolerance),1,0)</f>
        <v>0</v>
      </c>
      <c r="N335" s="35"/>
    </row>
    <row r="336" spans="1:14" ht="15">
      <c r="A336" s="22"/>
      <c r="B336" s="70" t="str">
        <f aca="true" t="shared" si="24" ref="B336:B399">IF(B335&lt;interm*12,B335+1,"")</f>
        <v/>
      </c>
      <c r="C336" s="71" t="str">
        <f t="shared" si="2"/>
        <v/>
      </c>
      <c r="D336" s="72">
        <f aca="true" t="shared" si="25" ref="D336:D399">IF(B336="",0,MIN(payamt,H335+E336))</f>
        <v>0</v>
      </c>
      <c r="E336" s="73" t="str">
        <f aca="true" t="shared" si="26" ref="E336:E399">IF(B336="","",H335*(inrate/12))</f>
        <v/>
      </c>
      <c r="F336" s="73" t="str">
        <f t="shared" si="5"/>
        <v/>
      </c>
      <c r="G336" s="75"/>
      <c r="H336" s="74" t="str">
        <f t="shared" si="6"/>
        <v/>
      </c>
      <c r="I336" s="34"/>
      <c r="M336" s="62">
        <f t="shared" si="23"/>
        <v>0</v>
      </c>
      <c r="N336" s="35"/>
    </row>
    <row r="337" spans="1:14" ht="15">
      <c r="A337" s="22"/>
      <c r="B337" s="70" t="str">
        <f t="shared" si="24"/>
        <v/>
      </c>
      <c r="C337" s="71" t="str">
        <f t="shared" si="2"/>
        <v/>
      </c>
      <c r="D337" s="72">
        <f t="shared" si="25"/>
        <v>0</v>
      </c>
      <c r="E337" s="73" t="str">
        <f t="shared" si="26"/>
        <v/>
      </c>
      <c r="F337" s="73" t="str">
        <f t="shared" si="5"/>
        <v/>
      </c>
      <c r="G337" s="75"/>
      <c r="H337" s="74" t="str">
        <f t="shared" si="6"/>
        <v/>
      </c>
      <c r="I337" s="34"/>
      <c r="M337" s="62">
        <f t="shared" si="23"/>
        <v>0</v>
      </c>
      <c r="N337" s="35"/>
    </row>
    <row r="338" spans="1:14" ht="15">
      <c r="A338" s="22"/>
      <c r="B338" s="70" t="str">
        <f t="shared" si="24"/>
        <v/>
      </c>
      <c r="C338" s="71" t="str">
        <f t="shared" si="2"/>
        <v/>
      </c>
      <c r="D338" s="72">
        <f t="shared" si="25"/>
        <v>0</v>
      </c>
      <c r="E338" s="73" t="str">
        <f t="shared" si="26"/>
        <v/>
      </c>
      <c r="F338" s="73" t="str">
        <f t="shared" si="5"/>
        <v/>
      </c>
      <c r="G338" s="75"/>
      <c r="H338" s="74" t="str">
        <f t="shared" si="6"/>
        <v/>
      </c>
      <c r="I338" s="34"/>
      <c r="M338" s="62">
        <f t="shared" si="23"/>
        <v>0</v>
      </c>
      <c r="N338" s="35"/>
    </row>
    <row r="339" spans="1:14" ht="15">
      <c r="A339" s="22"/>
      <c r="B339" s="70" t="str">
        <f t="shared" si="24"/>
        <v/>
      </c>
      <c r="C339" s="71" t="str">
        <f t="shared" si="2"/>
        <v/>
      </c>
      <c r="D339" s="72">
        <f t="shared" si="25"/>
        <v>0</v>
      </c>
      <c r="E339" s="73" t="str">
        <f t="shared" si="26"/>
        <v/>
      </c>
      <c r="F339" s="73" t="str">
        <f t="shared" si="5"/>
        <v/>
      </c>
      <c r="G339" s="75"/>
      <c r="H339" s="74" t="str">
        <f t="shared" si="6"/>
        <v/>
      </c>
      <c r="I339" s="34"/>
      <c r="M339" s="62">
        <f t="shared" si="23"/>
        <v>0</v>
      </c>
      <c r="N339" s="35"/>
    </row>
    <row r="340" spans="1:14" ht="15">
      <c r="A340" s="22"/>
      <c r="B340" s="70" t="str">
        <f t="shared" si="24"/>
        <v/>
      </c>
      <c r="C340" s="71" t="str">
        <f t="shared" si="2"/>
        <v/>
      </c>
      <c r="D340" s="72">
        <f t="shared" si="25"/>
        <v>0</v>
      </c>
      <c r="E340" s="73" t="str">
        <f t="shared" si="26"/>
        <v/>
      </c>
      <c r="F340" s="73" t="str">
        <f t="shared" si="5"/>
        <v/>
      </c>
      <c r="G340" s="75"/>
      <c r="H340" s="74" t="str">
        <f t="shared" si="6"/>
        <v/>
      </c>
      <c r="I340" s="34"/>
      <c r="M340" s="62">
        <f t="shared" si="23"/>
        <v>0</v>
      </c>
      <c r="N340" s="35"/>
    </row>
    <row r="341" spans="1:14" ht="15">
      <c r="A341" s="22"/>
      <c r="B341" s="70" t="str">
        <f t="shared" si="24"/>
        <v/>
      </c>
      <c r="C341" s="71" t="str">
        <f t="shared" si="2"/>
        <v/>
      </c>
      <c r="D341" s="72">
        <f t="shared" si="25"/>
        <v>0</v>
      </c>
      <c r="E341" s="73" t="str">
        <f t="shared" si="26"/>
        <v/>
      </c>
      <c r="F341" s="73" t="str">
        <f t="shared" si="5"/>
        <v/>
      </c>
      <c r="G341" s="75"/>
      <c r="H341" s="74" t="str">
        <f t="shared" si="6"/>
        <v/>
      </c>
      <c r="I341" s="34"/>
      <c r="M341" s="62">
        <f t="shared" si="23"/>
        <v>0</v>
      </c>
      <c r="N341" s="35"/>
    </row>
    <row r="342" spans="1:14" ht="15">
      <c r="A342" s="22"/>
      <c r="B342" s="70" t="str">
        <f t="shared" si="24"/>
        <v/>
      </c>
      <c r="C342" s="71" t="str">
        <f t="shared" si="2"/>
        <v/>
      </c>
      <c r="D342" s="72">
        <f t="shared" si="25"/>
        <v>0</v>
      </c>
      <c r="E342" s="73" t="str">
        <f t="shared" si="26"/>
        <v/>
      </c>
      <c r="F342" s="73" t="str">
        <f t="shared" si="5"/>
        <v/>
      </c>
      <c r="G342" s="75"/>
      <c r="H342" s="74" t="str">
        <f t="shared" si="6"/>
        <v/>
      </c>
      <c r="I342" s="34"/>
      <c r="M342" s="62">
        <f t="shared" si="23"/>
        <v>0</v>
      </c>
      <c r="N342" s="35"/>
    </row>
    <row r="343" spans="1:14" ht="15">
      <c r="A343" s="22"/>
      <c r="B343" s="70" t="str">
        <f t="shared" si="24"/>
        <v/>
      </c>
      <c r="C343" s="71" t="str">
        <f t="shared" si="2"/>
        <v/>
      </c>
      <c r="D343" s="72">
        <f t="shared" si="25"/>
        <v>0</v>
      </c>
      <c r="E343" s="73" t="str">
        <f t="shared" si="26"/>
        <v/>
      </c>
      <c r="F343" s="73" t="str">
        <f t="shared" si="5"/>
        <v/>
      </c>
      <c r="G343" s="75"/>
      <c r="H343" s="74" t="str">
        <f t="shared" si="6"/>
        <v/>
      </c>
      <c r="I343" s="34"/>
      <c r="M343" s="62">
        <f t="shared" si="23"/>
        <v>0</v>
      </c>
      <c r="N343" s="35"/>
    </row>
    <row r="344" spans="1:14" ht="15">
      <c r="A344" s="22"/>
      <c r="B344" s="70" t="str">
        <f t="shared" si="24"/>
        <v/>
      </c>
      <c r="C344" s="71" t="str">
        <f t="shared" si="2"/>
        <v/>
      </c>
      <c r="D344" s="72">
        <f t="shared" si="25"/>
        <v>0</v>
      </c>
      <c r="E344" s="73" t="str">
        <f t="shared" si="26"/>
        <v/>
      </c>
      <c r="F344" s="73" t="str">
        <f t="shared" si="5"/>
        <v/>
      </c>
      <c r="G344" s="75"/>
      <c r="H344" s="74" t="str">
        <f t="shared" si="6"/>
        <v/>
      </c>
      <c r="I344" s="34"/>
      <c r="M344" s="62">
        <f t="shared" si="23"/>
        <v>0</v>
      </c>
      <c r="N344" s="35"/>
    </row>
    <row r="345" spans="1:14" ht="15">
      <c r="A345" s="22"/>
      <c r="B345" s="70" t="str">
        <f t="shared" si="24"/>
        <v/>
      </c>
      <c r="C345" s="71" t="str">
        <f t="shared" si="2"/>
        <v/>
      </c>
      <c r="D345" s="72">
        <f t="shared" si="25"/>
        <v>0</v>
      </c>
      <c r="E345" s="73" t="str">
        <f t="shared" si="26"/>
        <v/>
      </c>
      <c r="F345" s="73" t="str">
        <f t="shared" si="5"/>
        <v/>
      </c>
      <c r="G345" s="75"/>
      <c r="H345" s="74" t="str">
        <f t="shared" si="6"/>
        <v/>
      </c>
      <c r="I345" s="34"/>
      <c r="M345" s="62">
        <f t="shared" si="23"/>
        <v>0</v>
      </c>
      <c r="N345" s="35"/>
    </row>
    <row r="346" spans="1:14" ht="15">
      <c r="A346" s="22"/>
      <c r="B346" s="70" t="str">
        <f t="shared" si="24"/>
        <v/>
      </c>
      <c r="C346" s="71" t="str">
        <f t="shared" si="2"/>
        <v/>
      </c>
      <c r="D346" s="72">
        <f t="shared" si="25"/>
        <v>0</v>
      </c>
      <c r="E346" s="73" t="str">
        <f t="shared" si="26"/>
        <v/>
      </c>
      <c r="F346" s="73" t="str">
        <f t="shared" si="5"/>
        <v/>
      </c>
      <c r="G346" s="75"/>
      <c r="H346" s="74" t="str">
        <f t="shared" si="6"/>
        <v/>
      </c>
      <c r="I346" s="34"/>
      <c r="M346" s="62">
        <f t="shared" si="23"/>
        <v>0</v>
      </c>
      <c r="N346" s="35"/>
    </row>
    <row r="347" spans="1:14" ht="15">
      <c r="A347" s="22"/>
      <c r="B347" s="70" t="str">
        <f t="shared" si="24"/>
        <v/>
      </c>
      <c r="C347" s="71" t="str">
        <f t="shared" si="2"/>
        <v/>
      </c>
      <c r="D347" s="72">
        <f t="shared" si="25"/>
        <v>0</v>
      </c>
      <c r="E347" s="73" t="str">
        <f t="shared" si="26"/>
        <v/>
      </c>
      <c r="F347" s="73" t="str">
        <f t="shared" si="5"/>
        <v/>
      </c>
      <c r="G347" s="75"/>
      <c r="H347" s="74" t="str">
        <f t="shared" si="6"/>
        <v/>
      </c>
      <c r="I347" s="34"/>
      <c r="M347" s="62">
        <f t="shared" si="23"/>
        <v>0</v>
      </c>
      <c r="N347" s="35"/>
    </row>
    <row r="348" spans="1:14" ht="15">
      <c r="A348" s="22"/>
      <c r="B348" s="70" t="str">
        <f t="shared" si="24"/>
        <v/>
      </c>
      <c r="C348" s="71" t="str">
        <f t="shared" si="2"/>
        <v/>
      </c>
      <c r="D348" s="72">
        <f t="shared" si="25"/>
        <v>0</v>
      </c>
      <c r="E348" s="73" t="str">
        <f t="shared" si="26"/>
        <v/>
      </c>
      <c r="F348" s="73" t="str">
        <f t="shared" si="5"/>
        <v/>
      </c>
      <c r="G348" s="75"/>
      <c r="H348" s="74" t="str">
        <f t="shared" si="6"/>
        <v/>
      </c>
      <c r="I348" s="34"/>
      <c r="M348" s="62">
        <f t="shared" si="23"/>
        <v>0</v>
      </c>
      <c r="N348" s="35"/>
    </row>
    <row r="349" spans="1:14" ht="15">
      <c r="A349" s="22"/>
      <c r="B349" s="70" t="str">
        <f t="shared" si="24"/>
        <v/>
      </c>
      <c r="C349" s="71" t="str">
        <f t="shared" si="2"/>
        <v/>
      </c>
      <c r="D349" s="72">
        <f t="shared" si="25"/>
        <v>0</v>
      </c>
      <c r="E349" s="73" t="str">
        <f t="shared" si="26"/>
        <v/>
      </c>
      <c r="F349" s="73" t="str">
        <f t="shared" si="5"/>
        <v/>
      </c>
      <c r="G349" s="75"/>
      <c r="H349" s="74" t="str">
        <f t="shared" si="6"/>
        <v/>
      </c>
      <c r="I349" s="34"/>
      <c r="M349" s="62">
        <f t="shared" si="23"/>
        <v>0</v>
      </c>
      <c r="N349" s="35"/>
    </row>
    <row r="350" spans="1:14" ht="15">
      <c r="A350" s="22"/>
      <c r="B350" s="70" t="str">
        <f t="shared" si="24"/>
        <v/>
      </c>
      <c r="C350" s="71" t="str">
        <f t="shared" si="2"/>
        <v/>
      </c>
      <c r="D350" s="72">
        <f t="shared" si="25"/>
        <v>0</v>
      </c>
      <c r="E350" s="73" t="str">
        <f t="shared" si="26"/>
        <v/>
      </c>
      <c r="F350" s="73" t="str">
        <f t="shared" si="5"/>
        <v/>
      </c>
      <c r="G350" s="75"/>
      <c r="H350" s="74" t="str">
        <f t="shared" si="6"/>
        <v/>
      </c>
      <c r="I350" s="34"/>
      <c r="M350" s="62">
        <f t="shared" si="23"/>
        <v>0</v>
      </c>
      <c r="N350" s="35"/>
    </row>
    <row r="351" spans="1:14" ht="15">
      <c r="A351" s="22"/>
      <c r="B351" s="70" t="str">
        <f t="shared" si="24"/>
        <v/>
      </c>
      <c r="C351" s="71" t="str">
        <f t="shared" si="2"/>
        <v/>
      </c>
      <c r="D351" s="72">
        <f t="shared" si="25"/>
        <v>0</v>
      </c>
      <c r="E351" s="73" t="str">
        <f t="shared" si="26"/>
        <v/>
      </c>
      <c r="F351" s="73" t="str">
        <f t="shared" si="5"/>
        <v/>
      </c>
      <c r="G351" s="75"/>
      <c r="H351" s="74" t="str">
        <f t="shared" si="6"/>
        <v/>
      </c>
      <c r="I351" s="34"/>
      <c r="M351" s="62">
        <f t="shared" si="23"/>
        <v>0</v>
      </c>
      <c r="N351" s="35"/>
    </row>
    <row r="352" spans="1:14" ht="15">
      <c r="A352" s="22"/>
      <c r="B352" s="70" t="str">
        <f t="shared" si="24"/>
        <v/>
      </c>
      <c r="C352" s="71" t="str">
        <f t="shared" si="2"/>
        <v/>
      </c>
      <c r="D352" s="72">
        <f t="shared" si="25"/>
        <v>0</v>
      </c>
      <c r="E352" s="73" t="str">
        <f t="shared" si="26"/>
        <v/>
      </c>
      <c r="F352" s="73" t="str">
        <f t="shared" si="5"/>
        <v/>
      </c>
      <c r="G352" s="75"/>
      <c r="H352" s="74" t="str">
        <f t="shared" si="6"/>
        <v/>
      </c>
      <c r="I352" s="34"/>
      <c r="M352" s="62">
        <f t="shared" si="23"/>
        <v>0</v>
      </c>
      <c r="N352" s="35"/>
    </row>
    <row r="353" spans="1:14" ht="15">
      <c r="A353" s="22"/>
      <c r="B353" s="70" t="str">
        <f t="shared" si="24"/>
        <v/>
      </c>
      <c r="C353" s="71" t="str">
        <f t="shared" si="2"/>
        <v/>
      </c>
      <c r="D353" s="72">
        <f t="shared" si="25"/>
        <v>0</v>
      </c>
      <c r="E353" s="73" t="str">
        <f t="shared" si="26"/>
        <v/>
      </c>
      <c r="F353" s="73" t="str">
        <f t="shared" si="5"/>
        <v/>
      </c>
      <c r="G353" s="75"/>
      <c r="H353" s="74" t="str">
        <f t="shared" si="6"/>
        <v/>
      </c>
      <c r="I353" s="34"/>
      <c r="M353" s="62">
        <f t="shared" si="23"/>
        <v>0</v>
      </c>
      <c r="N353" s="35"/>
    </row>
    <row r="354" spans="1:14" ht="15">
      <c r="A354" s="22"/>
      <c r="B354" s="70" t="str">
        <f t="shared" si="24"/>
        <v/>
      </c>
      <c r="C354" s="71" t="str">
        <f t="shared" si="2"/>
        <v/>
      </c>
      <c r="D354" s="72">
        <f t="shared" si="25"/>
        <v>0</v>
      </c>
      <c r="E354" s="73" t="str">
        <f t="shared" si="26"/>
        <v/>
      </c>
      <c r="F354" s="73" t="str">
        <f t="shared" si="5"/>
        <v/>
      </c>
      <c r="G354" s="75"/>
      <c r="H354" s="74" t="str">
        <f t="shared" si="6"/>
        <v/>
      </c>
      <c r="I354" s="34"/>
      <c r="M354" s="62">
        <f t="shared" si="23"/>
        <v>0</v>
      </c>
      <c r="N354" s="35"/>
    </row>
    <row r="355" spans="1:14" ht="15">
      <c r="A355" s="22"/>
      <c r="B355" s="70" t="str">
        <f t="shared" si="24"/>
        <v/>
      </c>
      <c r="C355" s="71" t="str">
        <f t="shared" si="2"/>
        <v/>
      </c>
      <c r="D355" s="72">
        <f t="shared" si="25"/>
        <v>0</v>
      </c>
      <c r="E355" s="73" t="str">
        <f t="shared" si="26"/>
        <v/>
      </c>
      <c r="F355" s="73" t="str">
        <f t="shared" si="5"/>
        <v/>
      </c>
      <c r="G355" s="75"/>
      <c r="H355" s="74" t="str">
        <f t="shared" si="6"/>
        <v/>
      </c>
      <c r="I355" s="34"/>
      <c r="M355" s="62">
        <f t="shared" si="23"/>
        <v>0</v>
      </c>
      <c r="N355" s="35"/>
    </row>
    <row r="356" spans="1:14" ht="15">
      <c r="A356" s="22"/>
      <c r="B356" s="70" t="str">
        <f t="shared" si="24"/>
        <v/>
      </c>
      <c r="C356" s="71" t="str">
        <f t="shared" si="2"/>
        <v/>
      </c>
      <c r="D356" s="72">
        <f t="shared" si="25"/>
        <v>0</v>
      </c>
      <c r="E356" s="73" t="str">
        <f t="shared" si="26"/>
        <v/>
      </c>
      <c r="F356" s="73" t="str">
        <f t="shared" si="5"/>
        <v/>
      </c>
      <c r="G356" s="75"/>
      <c r="H356" s="74" t="str">
        <f t="shared" si="6"/>
        <v/>
      </c>
      <c r="I356" s="34"/>
      <c r="M356" s="62">
        <f t="shared" si="23"/>
        <v>0</v>
      </c>
      <c r="N356" s="35"/>
    </row>
    <row r="357" spans="1:14" ht="15">
      <c r="A357" s="22"/>
      <c r="B357" s="70" t="str">
        <f t="shared" si="24"/>
        <v/>
      </c>
      <c r="C357" s="71" t="str">
        <f t="shared" si="2"/>
        <v/>
      </c>
      <c r="D357" s="72">
        <f t="shared" si="25"/>
        <v>0</v>
      </c>
      <c r="E357" s="73" t="str">
        <f t="shared" si="26"/>
        <v/>
      </c>
      <c r="F357" s="73" t="str">
        <f t="shared" si="5"/>
        <v/>
      </c>
      <c r="G357" s="75"/>
      <c r="H357" s="74" t="str">
        <f t="shared" si="6"/>
        <v/>
      </c>
      <c r="I357" s="34"/>
      <c r="M357" s="62">
        <f t="shared" si="23"/>
        <v>0</v>
      </c>
      <c r="N357" s="35"/>
    </row>
    <row r="358" spans="1:14" ht="15">
      <c r="A358" s="22"/>
      <c r="B358" s="70" t="str">
        <f t="shared" si="24"/>
        <v/>
      </c>
      <c r="C358" s="71" t="str">
        <f t="shared" si="2"/>
        <v/>
      </c>
      <c r="D358" s="72">
        <f t="shared" si="25"/>
        <v>0</v>
      </c>
      <c r="E358" s="73" t="str">
        <f t="shared" si="26"/>
        <v/>
      </c>
      <c r="F358" s="73" t="str">
        <f t="shared" si="5"/>
        <v/>
      </c>
      <c r="G358" s="75"/>
      <c r="H358" s="74" t="str">
        <f t="shared" si="6"/>
        <v/>
      </c>
      <c r="I358" s="34"/>
      <c r="M358" s="62">
        <f t="shared" si="23"/>
        <v>0</v>
      </c>
      <c r="N358" s="35"/>
    </row>
    <row r="359" spans="1:14" ht="15">
      <c r="A359" s="22"/>
      <c r="B359" s="70" t="str">
        <f t="shared" si="24"/>
        <v/>
      </c>
      <c r="C359" s="71" t="str">
        <f t="shared" si="2"/>
        <v/>
      </c>
      <c r="D359" s="72">
        <f t="shared" si="25"/>
        <v>0</v>
      </c>
      <c r="E359" s="73" t="str">
        <f t="shared" si="26"/>
        <v/>
      </c>
      <c r="F359" s="73" t="str">
        <f t="shared" si="5"/>
        <v/>
      </c>
      <c r="G359" s="75"/>
      <c r="H359" s="74" t="str">
        <f t="shared" si="6"/>
        <v/>
      </c>
      <c r="I359" s="34"/>
      <c r="M359" s="62">
        <f t="shared" si="23"/>
        <v>0</v>
      </c>
      <c r="N359" s="35"/>
    </row>
    <row r="360" spans="1:14" ht="15">
      <c r="A360" s="22"/>
      <c r="B360" s="70" t="str">
        <f t="shared" si="24"/>
        <v/>
      </c>
      <c r="C360" s="71" t="str">
        <f t="shared" si="2"/>
        <v/>
      </c>
      <c r="D360" s="72">
        <f t="shared" si="25"/>
        <v>0</v>
      </c>
      <c r="E360" s="73" t="str">
        <f t="shared" si="26"/>
        <v/>
      </c>
      <c r="F360" s="73" t="str">
        <f t="shared" si="5"/>
        <v/>
      </c>
      <c r="G360" s="75"/>
      <c r="H360" s="74" t="str">
        <f t="shared" si="6"/>
        <v/>
      </c>
      <c r="I360" s="34"/>
      <c r="M360" s="62">
        <f t="shared" si="23"/>
        <v>0</v>
      </c>
      <c r="N360" s="35"/>
    </row>
    <row r="361" spans="1:14" ht="15">
      <c r="A361" s="22"/>
      <c r="B361" s="70" t="str">
        <f t="shared" si="24"/>
        <v/>
      </c>
      <c r="C361" s="71" t="str">
        <f t="shared" si="2"/>
        <v/>
      </c>
      <c r="D361" s="72">
        <f t="shared" si="25"/>
        <v>0</v>
      </c>
      <c r="E361" s="73" t="str">
        <f t="shared" si="26"/>
        <v/>
      </c>
      <c r="F361" s="73" t="str">
        <f t="shared" si="5"/>
        <v/>
      </c>
      <c r="G361" s="75"/>
      <c r="H361" s="74" t="str">
        <f t="shared" si="6"/>
        <v/>
      </c>
      <c r="I361" s="34"/>
      <c r="M361" s="62">
        <f t="shared" si="23"/>
        <v>0</v>
      </c>
      <c r="N361" s="35"/>
    </row>
    <row r="362" spans="1:14" ht="15">
      <c r="A362" s="22"/>
      <c r="B362" s="70" t="str">
        <f t="shared" si="24"/>
        <v/>
      </c>
      <c r="C362" s="71" t="str">
        <f t="shared" si="2"/>
        <v/>
      </c>
      <c r="D362" s="72">
        <f t="shared" si="25"/>
        <v>0</v>
      </c>
      <c r="E362" s="73" t="str">
        <f t="shared" si="26"/>
        <v/>
      </c>
      <c r="F362" s="73" t="str">
        <f t="shared" si="5"/>
        <v/>
      </c>
      <c r="G362" s="75"/>
      <c r="H362" s="74" t="str">
        <f t="shared" si="6"/>
        <v/>
      </c>
      <c r="I362" s="34"/>
      <c r="M362" s="62">
        <f t="shared" si="23"/>
        <v>0</v>
      </c>
      <c r="N362" s="35"/>
    </row>
    <row r="363" spans="1:14" ht="15">
      <c r="A363" s="22"/>
      <c r="B363" s="70" t="str">
        <f t="shared" si="24"/>
        <v/>
      </c>
      <c r="C363" s="71" t="str">
        <f t="shared" si="2"/>
        <v/>
      </c>
      <c r="D363" s="72">
        <f t="shared" si="25"/>
        <v>0</v>
      </c>
      <c r="E363" s="73" t="str">
        <f t="shared" si="26"/>
        <v/>
      </c>
      <c r="F363" s="73" t="str">
        <f t="shared" si="5"/>
        <v/>
      </c>
      <c r="G363" s="75"/>
      <c r="H363" s="74" t="str">
        <f t="shared" si="6"/>
        <v/>
      </c>
      <c r="I363" s="34"/>
      <c r="M363" s="62">
        <f t="shared" si="23"/>
        <v>0</v>
      </c>
      <c r="N363" s="35"/>
    </row>
    <row r="364" spans="1:14" ht="15">
      <c r="A364" s="22"/>
      <c r="B364" s="70" t="str">
        <f t="shared" si="24"/>
        <v/>
      </c>
      <c r="C364" s="71" t="str">
        <f t="shared" si="2"/>
        <v/>
      </c>
      <c r="D364" s="72">
        <f t="shared" si="25"/>
        <v>0</v>
      </c>
      <c r="E364" s="73" t="str">
        <f t="shared" si="26"/>
        <v/>
      </c>
      <c r="F364" s="73" t="str">
        <f t="shared" si="5"/>
        <v/>
      </c>
      <c r="G364" s="75"/>
      <c r="H364" s="74" t="str">
        <f t="shared" si="6"/>
        <v/>
      </c>
      <c r="I364" s="34"/>
      <c r="M364" s="62">
        <f t="shared" si="23"/>
        <v>0</v>
      </c>
      <c r="N364" s="35"/>
    </row>
    <row r="365" spans="1:14" ht="15">
      <c r="A365" s="22"/>
      <c r="B365" s="70" t="str">
        <f t="shared" si="24"/>
        <v/>
      </c>
      <c r="C365" s="71" t="str">
        <f t="shared" si="2"/>
        <v/>
      </c>
      <c r="D365" s="72">
        <f t="shared" si="25"/>
        <v>0</v>
      </c>
      <c r="E365" s="73" t="str">
        <f t="shared" si="26"/>
        <v/>
      </c>
      <c r="F365" s="73" t="str">
        <f t="shared" si="5"/>
        <v/>
      </c>
      <c r="G365" s="75"/>
      <c r="H365" s="74" t="str">
        <f t="shared" si="6"/>
        <v/>
      </c>
      <c r="I365" s="34"/>
      <c r="M365" s="62">
        <f t="shared" si="23"/>
        <v>0</v>
      </c>
      <c r="N365" s="35"/>
    </row>
    <row r="366" spans="1:14" ht="15">
      <c r="A366" s="22"/>
      <c r="B366" s="70" t="str">
        <f t="shared" si="24"/>
        <v/>
      </c>
      <c r="C366" s="71" t="str">
        <f t="shared" si="2"/>
        <v/>
      </c>
      <c r="D366" s="72">
        <f t="shared" si="25"/>
        <v>0</v>
      </c>
      <c r="E366" s="73" t="str">
        <f t="shared" si="26"/>
        <v/>
      </c>
      <c r="F366" s="73" t="str">
        <f t="shared" si="5"/>
        <v/>
      </c>
      <c r="G366" s="75"/>
      <c r="H366" s="74" t="str">
        <f t="shared" si="6"/>
        <v/>
      </c>
      <c r="I366" s="34"/>
      <c r="M366" s="62">
        <f t="shared" si="23"/>
        <v>0</v>
      </c>
      <c r="N366" s="35"/>
    </row>
    <row r="367" spans="1:14" ht="15">
      <c r="A367" s="22"/>
      <c r="B367" s="70" t="str">
        <f t="shared" si="24"/>
        <v/>
      </c>
      <c r="C367" s="71" t="str">
        <f t="shared" si="2"/>
        <v/>
      </c>
      <c r="D367" s="72">
        <f t="shared" si="25"/>
        <v>0</v>
      </c>
      <c r="E367" s="73" t="str">
        <f t="shared" si="26"/>
        <v/>
      </c>
      <c r="F367" s="73" t="str">
        <f t="shared" si="5"/>
        <v/>
      </c>
      <c r="G367" s="75"/>
      <c r="H367" s="74" t="str">
        <f t="shared" si="6"/>
        <v/>
      </c>
      <c r="I367" s="34"/>
      <c r="M367" s="62">
        <f t="shared" si="23"/>
        <v>0</v>
      </c>
      <c r="N367" s="35"/>
    </row>
    <row r="368" spans="1:14" ht="15">
      <c r="A368" s="22"/>
      <c r="B368" s="70" t="str">
        <f t="shared" si="24"/>
        <v/>
      </c>
      <c r="C368" s="71" t="str">
        <f t="shared" si="2"/>
        <v/>
      </c>
      <c r="D368" s="72">
        <f t="shared" si="25"/>
        <v>0</v>
      </c>
      <c r="E368" s="73" t="str">
        <f t="shared" si="26"/>
        <v/>
      </c>
      <c r="F368" s="73" t="str">
        <f t="shared" si="5"/>
        <v/>
      </c>
      <c r="G368" s="75"/>
      <c r="H368" s="74" t="str">
        <f t="shared" si="6"/>
        <v/>
      </c>
      <c r="I368" s="34"/>
      <c r="M368" s="62">
        <f t="shared" si="23"/>
        <v>0</v>
      </c>
      <c r="N368" s="35"/>
    </row>
    <row r="369" spans="1:14" ht="15">
      <c r="A369" s="22"/>
      <c r="B369" s="70" t="str">
        <f t="shared" si="24"/>
        <v/>
      </c>
      <c r="C369" s="71" t="str">
        <f t="shared" si="2"/>
        <v/>
      </c>
      <c r="D369" s="72">
        <f t="shared" si="25"/>
        <v>0</v>
      </c>
      <c r="E369" s="73" t="str">
        <f t="shared" si="26"/>
        <v/>
      </c>
      <c r="F369" s="73" t="str">
        <f t="shared" si="5"/>
        <v/>
      </c>
      <c r="G369" s="75"/>
      <c r="H369" s="74" t="str">
        <f t="shared" si="6"/>
        <v/>
      </c>
      <c r="I369" s="34"/>
      <c r="M369" s="62">
        <f t="shared" si="23"/>
        <v>0</v>
      </c>
      <c r="N369" s="35"/>
    </row>
    <row r="370" spans="1:14" ht="15">
      <c r="A370" s="22"/>
      <c r="B370" s="70" t="str">
        <f t="shared" si="24"/>
        <v/>
      </c>
      <c r="C370" s="71" t="str">
        <f t="shared" si="2"/>
        <v/>
      </c>
      <c r="D370" s="72">
        <f t="shared" si="25"/>
        <v>0</v>
      </c>
      <c r="E370" s="73" t="str">
        <f t="shared" si="26"/>
        <v/>
      </c>
      <c r="F370" s="73" t="str">
        <f t="shared" si="5"/>
        <v/>
      </c>
      <c r="G370" s="75"/>
      <c r="H370" s="74" t="str">
        <f t="shared" si="6"/>
        <v/>
      </c>
      <c r="I370" s="34"/>
      <c r="M370" s="62">
        <f t="shared" si="23"/>
        <v>0</v>
      </c>
      <c r="N370" s="35"/>
    </row>
    <row r="371" spans="1:14" ht="15">
      <c r="A371" s="22"/>
      <c r="B371" s="70" t="str">
        <f t="shared" si="24"/>
        <v/>
      </c>
      <c r="C371" s="71" t="str">
        <f t="shared" si="2"/>
        <v/>
      </c>
      <c r="D371" s="72">
        <f t="shared" si="25"/>
        <v>0</v>
      </c>
      <c r="E371" s="73" t="str">
        <f t="shared" si="26"/>
        <v/>
      </c>
      <c r="F371" s="73" t="str">
        <f t="shared" si="5"/>
        <v/>
      </c>
      <c r="G371" s="75"/>
      <c r="H371" s="74" t="str">
        <f t="shared" si="6"/>
        <v/>
      </c>
      <c r="I371" s="34"/>
      <c r="M371" s="62">
        <f t="shared" si="23"/>
        <v>0</v>
      </c>
      <c r="N371" s="35"/>
    </row>
    <row r="372" spans="1:14" ht="15">
      <c r="A372" s="22"/>
      <c r="B372" s="70" t="str">
        <f t="shared" si="24"/>
        <v/>
      </c>
      <c r="C372" s="71" t="str">
        <f t="shared" si="2"/>
        <v/>
      </c>
      <c r="D372" s="72">
        <f t="shared" si="25"/>
        <v>0</v>
      </c>
      <c r="E372" s="73" t="str">
        <f t="shared" si="26"/>
        <v/>
      </c>
      <c r="F372" s="73" t="str">
        <f t="shared" si="5"/>
        <v/>
      </c>
      <c r="G372" s="75"/>
      <c r="H372" s="74" t="str">
        <f t="shared" si="6"/>
        <v/>
      </c>
      <c r="I372" s="34"/>
      <c r="M372" s="62">
        <f t="shared" si="23"/>
        <v>0</v>
      </c>
      <c r="N372" s="35"/>
    </row>
    <row r="373" spans="1:14" ht="15">
      <c r="A373" s="22"/>
      <c r="B373" s="70" t="str">
        <f t="shared" si="24"/>
        <v/>
      </c>
      <c r="C373" s="71" t="str">
        <f t="shared" si="2"/>
        <v/>
      </c>
      <c r="D373" s="72">
        <f t="shared" si="25"/>
        <v>0</v>
      </c>
      <c r="E373" s="73" t="str">
        <f t="shared" si="26"/>
        <v/>
      </c>
      <c r="F373" s="73" t="str">
        <f t="shared" si="5"/>
        <v/>
      </c>
      <c r="G373" s="75"/>
      <c r="H373" s="74" t="str">
        <f t="shared" si="6"/>
        <v/>
      </c>
      <c r="I373" s="34"/>
      <c r="M373" s="62">
        <f t="shared" si="23"/>
        <v>0</v>
      </c>
      <c r="N373" s="35"/>
    </row>
    <row r="374" spans="1:14" ht="15">
      <c r="A374" s="22"/>
      <c r="B374" s="82" t="str">
        <f t="shared" si="24"/>
        <v/>
      </c>
      <c r="C374" s="71" t="str">
        <f t="shared" si="2"/>
        <v/>
      </c>
      <c r="D374" s="72">
        <f t="shared" si="25"/>
        <v>0</v>
      </c>
      <c r="E374" s="83" t="str">
        <f t="shared" si="26"/>
        <v/>
      </c>
      <c r="F374" s="83" t="str">
        <f t="shared" si="5"/>
        <v/>
      </c>
      <c r="G374" s="75"/>
      <c r="H374" s="84" t="str">
        <f t="shared" si="6"/>
        <v/>
      </c>
      <c r="I374" s="34"/>
      <c r="M374" s="62">
        <f t="shared" si="23"/>
        <v>0</v>
      </c>
      <c r="N374" s="35"/>
    </row>
    <row r="375" spans="1:13" ht="15">
      <c r="A375" s="22"/>
      <c r="B375" s="82" t="str">
        <f t="shared" si="24"/>
        <v/>
      </c>
      <c r="C375" s="71" t="str">
        <f t="shared" si="2"/>
        <v/>
      </c>
      <c r="D375" s="72">
        <f t="shared" si="25"/>
        <v>0</v>
      </c>
      <c r="E375" s="83" t="str">
        <f t="shared" si="26"/>
        <v/>
      </c>
      <c r="F375" s="83" t="str">
        <f t="shared" si="5"/>
        <v/>
      </c>
      <c r="G375" s="75"/>
      <c r="H375" s="84" t="str">
        <f t="shared" si="6"/>
        <v/>
      </c>
      <c r="I375" s="34"/>
      <c r="M375" s="62">
        <f t="shared" si="23"/>
        <v>0</v>
      </c>
    </row>
    <row r="376" spans="1:13" ht="15">
      <c r="A376" s="22"/>
      <c r="B376" s="82" t="str">
        <f t="shared" si="24"/>
        <v/>
      </c>
      <c r="C376" s="71" t="str">
        <f t="shared" si="2"/>
        <v/>
      </c>
      <c r="D376" s="72">
        <f t="shared" si="25"/>
        <v>0</v>
      </c>
      <c r="E376" s="83" t="str">
        <f t="shared" si="26"/>
        <v/>
      </c>
      <c r="F376" s="83" t="str">
        <f t="shared" si="5"/>
        <v/>
      </c>
      <c r="G376" s="75"/>
      <c r="H376" s="84" t="str">
        <f t="shared" si="6"/>
        <v/>
      </c>
      <c r="I376" s="34"/>
      <c r="M376" s="62">
        <f t="shared" si="23"/>
        <v>0</v>
      </c>
    </row>
    <row r="377" spans="1:13" ht="15">
      <c r="A377" s="22"/>
      <c r="B377" s="82" t="str">
        <f t="shared" si="24"/>
        <v/>
      </c>
      <c r="C377" s="71" t="str">
        <f t="shared" si="2"/>
        <v/>
      </c>
      <c r="D377" s="72">
        <f t="shared" si="25"/>
        <v>0</v>
      </c>
      <c r="E377" s="83" t="str">
        <f t="shared" si="26"/>
        <v/>
      </c>
      <c r="F377" s="83" t="str">
        <f t="shared" si="5"/>
        <v/>
      </c>
      <c r="G377" s="75"/>
      <c r="H377" s="84" t="str">
        <f t="shared" si="6"/>
        <v/>
      </c>
      <c r="I377" s="34"/>
      <c r="M377" s="62">
        <f t="shared" si="23"/>
        <v>0</v>
      </c>
    </row>
    <row r="378" spans="1:13" ht="15">
      <c r="A378" s="22"/>
      <c r="B378" s="82" t="str">
        <f t="shared" si="24"/>
        <v/>
      </c>
      <c r="C378" s="71" t="str">
        <f t="shared" si="2"/>
        <v/>
      </c>
      <c r="D378" s="72">
        <f t="shared" si="25"/>
        <v>0</v>
      </c>
      <c r="E378" s="83" t="str">
        <f t="shared" si="26"/>
        <v/>
      </c>
      <c r="F378" s="83" t="str">
        <f t="shared" si="5"/>
        <v/>
      </c>
      <c r="G378" s="75"/>
      <c r="H378" s="84" t="str">
        <f t="shared" si="6"/>
        <v/>
      </c>
      <c r="I378" s="34"/>
      <c r="M378" s="62">
        <f t="shared" si="23"/>
        <v>0</v>
      </c>
    </row>
    <row r="379" spans="1:13" ht="15">
      <c r="A379" s="22"/>
      <c r="B379" s="82" t="str">
        <f t="shared" si="24"/>
        <v/>
      </c>
      <c r="C379" s="71" t="str">
        <f t="shared" si="2"/>
        <v/>
      </c>
      <c r="D379" s="72">
        <f t="shared" si="25"/>
        <v>0</v>
      </c>
      <c r="E379" s="83" t="str">
        <f t="shared" si="26"/>
        <v/>
      </c>
      <c r="F379" s="83" t="str">
        <f t="shared" si="5"/>
        <v/>
      </c>
      <c r="G379" s="75"/>
      <c r="H379" s="84" t="str">
        <f t="shared" si="6"/>
        <v/>
      </c>
      <c r="I379" s="34"/>
      <c r="M379" s="62">
        <f t="shared" si="23"/>
        <v>0</v>
      </c>
    </row>
    <row r="380" spans="1:13" ht="15">
      <c r="A380" s="22"/>
      <c r="B380" s="82" t="str">
        <f t="shared" si="24"/>
        <v/>
      </c>
      <c r="C380" s="71" t="str">
        <f t="shared" si="2"/>
        <v/>
      </c>
      <c r="D380" s="72">
        <f t="shared" si="25"/>
        <v>0</v>
      </c>
      <c r="E380" s="83" t="str">
        <f t="shared" si="26"/>
        <v/>
      </c>
      <c r="F380" s="83" t="str">
        <f t="shared" si="5"/>
        <v/>
      </c>
      <c r="G380" s="75"/>
      <c r="H380" s="84" t="str">
        <f t="shared" si="6"/>
        <v/>
      </c>
      <c r="I380" s="34"/>
      <c r="M380" s="62">
        <f t="shared" si="23"/>
        <v>0</v>
      </c>
    </row>
    <row r="381" spans="1:13" ht="15">
      <c r="A381" s="22"/>
      <c r="B381" s="82" t="str">
        <f t="shared" si="24"/>
        <v/>
      </c>
      <c r="C381" s="71" t="str">
        <f t="shared" si="2"/>
        <v/>
      </c>
      <c r="D381" s="72">
        <f t="shared" si="25"/>
        <v>0</v>
      </c>
      <c r="E381" s="83" t="str">
        <f t="shared" si="26"/>
        <v/>
      </c>
      <c r="F381" s="83" t="str">
        <f t="shared" si="5"/>
        <v/>
      </c>
      <c r="G381" s="75"/>
      <c r="H381" s="84" t="str">
        <f t="shared" si="6"/>
        <v/>
      </c>
      <c r="I381" s="34"/>
      <c r="M381" s="62">
        <f t="shared" si="23"/>
        <v>0</v>
      </c>
    </row>
    <row r="382" spans="1:13" ht="15">
      <c r="A382" s="22"/>
      <c r="B382" s="82" t="str">
        <f t="shared" si="24"/>
        <v/>
      </c>
      <c r="C382" s="71" t="str">
        <f t="shared" si="2"/>
        <v/>
      </c>
      <c r="D382" s="72">
        <f t="shared" si="25"/>
        <v>0</v>
      </c>
      <c r="E382" s="83" t="str">
        <f t="shared" si="26"/>
        <v/>
      </c>
      <c r="F382" s="83" t="str">
        <f t="shared" si="5"/>
        <v/>
      </c>
      <c r="G382" s="75"/>
      <c r="H382" s="84" t="str">
        <f t="shared" si="6"/>
        <v/>
      </c>
      <c r="I382" s="34"/>
      <c r="M382" s="62">
        <f t="shared" si="23"/>
        <v>0</v>
      </c>
    </row>
    <row r="383" spans="1:13" ht="15">
      <c r="A383" s="22"/>
      <c r="B383" s="82" t="str">
        <f t="shared" si="24"/>
        <v/>
      </c>
      <c r="C383" s="71" t="str">
        <f t="shared" si="2"/>
        <v/>
      </c>
      <c r="D383" s="72">
        <f t="shared" si="25"/>
        <v>0</v>
      </c>
      <c r="E383" s="83" t="str">
        <f t="shared" si="26"/>
        <v/>
      </c>
      <c r="F383" s="83" t="str">
        <f t="shared" si="5"/>
        <v/>
      </c>
      <c r="G383" s="75"/>
      <c r="H383" s="84" t="str">
        <f t="shared" si="6"/>
        <v/>
      </c>
      <c r="I383" s="34"/>
      <c r="M383" s="62">
        <f t="shared" si="23"/>
        <v>0</v>
      </c>
    </row>
    <row r="384" spans="1:13" ht="15">
      <c r="A384" s="22"/>
      <c r="B384" s="82" t="str">
        <f t="shared" si="24"/>
        <v/>
      </c>
      <c r="C384" s="71" t="str">
        <f t="shared" si="2"/>
        <v/>
      </c>
      <c r="D384" s="72">
        <f t="shared" si="25"/>
        <v>0</v>
      </c>
      <c r="E384" s="83" t="str">
        <f t="shared" si="26"/>
        <v/>
      </c>
      <c r="F384" s="83" t="str">
        <f t="shared" si="5"/>
        <v/>
      </c>
      <c r="G384" s="75"/>
      <c r="H384" s="84" t="str">
        <f t="shared" si="6"/>
        <v/>
      </c>
      <c r="I384" s="34"/>
      <c r="M384" s="62">
        <f t="shared" si="23"/>
        <v>0</v>
      </c>
    </row>
    <row r="385" spans="1:13" ht="15">
      <c r="A385" s="22"/>
      <c r="B385" s="82" t="str">
        <f t="shared" si="24"/>
        <v/>
      </c>
      <c r="C385" s="71" t="str">
        <f t="shared" si="2"/>
        <v/>
      </c>
      <c r="D385" s="72">
        <f t="shared" si="25"/>
        <v>0</v>
      </c>
      <c r="E385" s="83" t="str">
        <f t="shared" si="26"/>
        <v/>
      </c>
      <c r="F385" s="83" t="str">
        <f t="shared" si="5"/>
        <v/>
      </c>
      <c r="G385" s="75"/>
      <c r="H385" s="84" t="str">
        <f t="shared" si="6"/>
        <v/>
      </c>
      <c r="I385" s="34"/>
      <c r="M385" s="62">
        <f t="shared" si="23"/>
        <v>0</v>
      </c>
    </row>
    <row r="386" spans="1:13" ht="15">
      <c r="A386" s="22"/>
      <c r="B386" s="82" t="str">
        <f t="shared" si="24"/>
        <v/>
      </c>
      <c r="C386" s="71" t="str">
        <f t="shared" si="2"/>
        <v/>
      </c>
      <c r="D386" s="72">
        <f t="shared" si="25"/>
        <v>0</v>
      </c>
      <c r="E386" s="83" t="str">
        <f t="shared" si="26"/>
        <v/>
      </c>
      <c r="F386" s="83" t="str">
        <f t="shared" si="5"/>
        <v/>
      </c>
      <c r="G386" s="75"/>
      <c r="H386" s="84" t="str">
        <f t="shared" si="6"/>
        <v/>
      </c>
      <c r="I386" s="34"/>
      <c r="M386" s="62">
        <f t="shared" si="23"/>
        <v>0</v>
      </c>
    </row>
    <row r="387" spans="1:13" ht="15">
      <c r="A387" s="22"/>
      <c r="B387" s="82" t="str">
        <f t="shared" si="24"/>
        <v/>
      </c>
      <c r="C387" s="71" t="str">
        <f t="shared" si="2"/>
        <v/>
      </c>
      <c r="D387" s="72">
        <f t="shared" si="25"/>
        <v>0</v>
      </c>
      <c r="E387" s="83" t="str">
        <f t="shared" si="26"/>
        <v/>
      </c>
      <c r="F387" s="83" t="str">
        <f t="shared" si="5"/>
        <v/>
      </c>
      <c r="G387" s="75"/>
      <c r="H387" s="84" t="str">
        <f t="shared" si="6"/>
        <v/>
      </c>
      <c r="I387" s="34"/>
      <c r="M387" s="62">
        <f t="shared" si="23"/>
        <v>0</v>
      </c>
    </row>
    <row r="388" spans="1:13" ht="15">
      <c r="A388" s="22"/>
      <c r="B388" s="82" t="str">
        <f t="shared" si="24"/>
        <v/>
      </c>
      <c r="C388" s="71" t="str">
        <f t="shared" si="2"/>
        <v/>
      </c>
      <c r="D388" s="72">
        <f t="shared" si="25"/>
        <v>0</v>
      </c>
      <c r="E388" s="83" t="str">
        <f t="shared" si="26"/>
        <v/>
      </c>
      <c r="F388" s="83" t="str">
        <f t="shared" si="5"/>
        <v/>
      </c>
      <c r="G388" s="75"/>
      <c r="H388" s="84" t="str">
        <f t="shared" si="6"/>
        <v/>
      </c>
      <c r="I388" s="34"/>
      <c r="M388" s="62">
        <f t="shared" si="23"/>
        <v>0</v>
      </c>
    </row>
    <row r="389" spans="1:13" ht="15">
      <c r="A389" s="22"/>
      <c r="B389" s="82" t="str">
        <f t="shared" si="24"/>
        <v/>
      </c>
      <c r="C389" s="71" t="str">
        <f t="shared" si="2"/>
        <v/>
      </c>
      <c r="D389" s="72">
        <f t="shared" si="25"/>
        <v>0</v>
      </c>
      <c r="E389" s="83" t="str">
        <f t="shared" si="26"/>
        <v/>
      </c>
      <c r="F389" s="83" t="str">
        <f t="shared" si="5"/>
        <v/>
      </c>
      <c r="G389" s="75"/>
      <c r="H389" s="84" t="str">
        <f t="shared" si="6"/>
        <v/>
      </c>
      <c r="I389" s="34"/>
      <c r="M389" s="62">
        <f t="shared" si="23"/>
        <v>0</v>
      </c>
    </row>
    <row r="390" spans="1:13" ht="15">
      <c r="A390" s="22"/>
      <c r="B390" s="82" t="str">
        <f t="shared" si="24"/>
        <v/>
      </c>
      <c r="C390" s="71" t="str">
        <f t="shared" si="2"/>
        <v/>
      </c>
      <c r="D390" s="72">
        <f t="shared" si="25"/>
        <v>0</v>
      </c>
      <c r="E390" s="83" t="str">
        <f t="shared" si="26"/>
        <v/>
      </c>
      <c r="F390" s="83" t="str">
        <f t="shared" si="5"/>
        <v/>
      </c>
      <c r="G390" s="75"/>
      <c r="H390" s="84" t="str">
        <f t="shared" si="6"/>
        <v/>
      </c>
      <c r="I390" s="34"/>
      <c r="M390" s="62">
        <f t="shared" si="23"/>
        <v>0</v>
      </c>
    </row>
    <row r="391" spans="1:13" ht="15">
      <c r="A391" s="22"/>
      <c r="B391" s="82" t="str">
        <f t="shared" si="24"/>
        <v/>
      </c>
      <c r="C391" s="71" t="str">
        <f t="shared" si="2"/>
        <v/>
      </c>
      <c r="D391" s="72">
        <f t="shared" si="25"/>
        <v>0</v>
      </c>
      <c r="E391" s="83" t="str">
        <f t="shared" si="26"/>
        <v/>
      </c>
      <c r="F391" s="83" t="str">
        <f t="shared" si="5"/>
        <v/>
      </c>
      <c r="G391" s="75"/>
      <c r="H391" s="84" t="str">
        <f t="shared" si="6"/>
        <v/>
      </c>
      <c r="I391" s="34"/>
      <c r="M391" s="62">
        <f t="shared" si="23"/>
        <v>0</v>
      </c>
    </row>
    <row r="392" spans="1:13" ht="15">
      <c r="A392" s="22"/>
      <c r="B392" s="82" t="str">
        <f t="shared" si="24"/>
        <v/>
      </c>
      <c r="C392" s="71" t="str">
        <f t="shared" si="2"/>
        <v/>
      </c>
      <c r="D392" s="72">
        <f t="shared" si="25"/>
        <v>0</v>
      </c>
      <c r="E392" s="83" t="str">
        <f t="shared" si="26"/>
        <v/>
      </c>
      <c r="F392" s="83" t="str">
        <f t="shared" si="5"/>
        <v/>
      </c>
      <c r="G392" s="75"/>
      <c r="H392" s="84" t="str">
        <f t="shared" si="6"/>
        <v/>
      </c>
      <c r="I392" s="34"/>
      <c r="M392" s="62">
        <f t="shared" si="23"/>
        <v>0</v>
      </c>
    </row>
    <row r="393" spans="1:13" ht="15">
      <c r="A393" s="22"/>
      <c r="B393" s="82" t="str">
        <f t="shared" si="24"/>
        <v/>
      </c>
      <c r="C393" s="71" t="str">
        <f t="shared" si="2"/>
        <v/>
      </c>
      <c r="D393" s="72">
        <f t="shared" si="25"/>
        <v>0</v>
      </c>
      <c r="E393" s="83" t="str">
        <f t="shared" si="26"/>
        <v/>
      </c>
      <c r="F393" s="83" t="str">
        <f t="shared" si="5"/>
        <v/>
      </c>
      <c r="G393" s="75"/>
      <c r="H393" s="84" t="str">
        <f t="shared" si="6"/>
        <v/>
      </c>
      <c r="I393" s="34"/>
      <c r="M393" s="62">
        <f t="shared" si="23"/>
        <v>0</v>
      </c>
    </row>
    <row r="394" spans="1:13" ht="15">
      <c r="A394" s="22"/>
      <c r="B394" s="82" t="str">
        <f t="shared" si="24"/>
        <v/>
      </c>
      <c r="C394" s="71" t="str">
        <f t="shared" si="2"/>
        <v/>
      </c>
      <c r="D394" s="72">
        <f t="shared" si="25"/>
        <v>0</v>
      </c>
      <c r="E394" s="83" t="str">
        <f t="shared" si="26"/>
        <v/>
      </c>
      <c r="F394" s="83" t="str">
        <f t="shared" si="5"/>
        <v/>
      </c>
      <c r="G394" s="75"/>
      <c r="H394" s="84" t="str">
        <f t="shared" si="6"/>
        <v/>
      </c>
      <c r="I394" s="34"/>
      <c r="M394" s="62">
        <f t="shared" si="23"/>
        <v>0</v>
      </c>
    </row>
    <row r="395" spans="1:13" ht="15">
      <c r="A395" s="22"/>
      <c r="B395" s="82" t="str">
        <f t="shared" si="24"/>
        <v/>
      </c>
      <c r="C395" s="71" t="str">
        <f t="shared" si="2"/>
        <v/>
      </c>
      <c r="D395" s="72">
        <f t="shared" si="25"/>
        <v>0</v>
      </c>
      <c r="E395" s="83" t="str">
        <f t="shared" si="26"/>
        <v/>
      </c>
      <c r="F395" s="83" t="str">
        <f t="shared" si="5"/>
        <v/>
      </c>
      <c r="G395" s="75"/>
      <c r="H395" s="84" t="str">
        <f t="shared" si="6"/>
        <v/>
      </c>
      <c r="I395" s="34"/>
      <c r="M395" s="62">
        <f t="shared" si="23"/>
        <v>0</v>
      </c>
    </row>
    <row r="396" spans="1:13" ht="15">
      <c r="A396" s="22"/>
      <c r="B396" s="82" t="str">
        <f t="shared" si="24"/>
        <v/>
      </c>
      <c r="C396" s="71" t="str">
        <f t="shared" si="2"/>
        <v/>
      </c>
      <c r="D396" s="72">
        <f t="shared" si="25"/>
        <v>0</v>
      </c>
      <c r="E396" s="83" t="str">
        <f t="shared" si="26"/>
        <v/>
      </c>
      <c r="F396" s="83" t="str">
        <f t="shared" si="5"/>
        <v/>
      </c>
      <c r="G396" s="75"/>
      <c r="H396" s="84" t="str">
        <f t="shared" si="6"/>
        <v/>
      </c>
      <c r="I396" s="34"/>
      <c r="M396" s="62">
        <f t="shared" si="23"/>
        <v>0</v>
      </c>
    </row>
    <row r="397" spans="1:13" ht="15">
      <c r="A397" s="22"/>
      <c r="B397" s="82" t="str">
        <f t="shared" si="24"/>
        <v/>
      </c>
      <c r="C397" s="71" t="str">
        <f t="shared" si="2"/>
        <v/>
      </c>
      <c r="D397" s="72">
        <f t="shared" si="25"/>
        <v>0</v>
      </c>
      <c r="E397" s="83" t="str">
        <f t="shared" si="26"/>
        <v/>
      </c>
      <c r="F397" s="83" t="str">
        <f t="shared" si="5"/>
        <v/>
      </c>
      <c r="G397" s="75"/>
      <c r="H397" s="84" t="str">
        <f t="shared" si="6"/>
        <v/>
      </c>
      <c r="I397" s="34"/>
      <c r="M397" s="62">
        <f t="shared" si="23"/>
        <v>0</v>
      </c>
    </row>
    <row r="398" spans="1:13" ht="15">
      <c r="A398" s="22"/>
      <c r="B398" s="82" t="str">
        <f t="shared" si="24"/>
        <v/>
      </c>
      <c r="C398" s="71" t="str">
        <f t="shared" si="2"/>
        <v/>
      </c>
      <c r="D398" s="72">
        <f t="shared" si="25"/>
        <v>0</v>
      </c>
      <c r="E398" s="83" t="str">
        <f t="shared" si="26"/>
        <v/>
      </c>
      <c r="F398" s="83" t="str">
        <f t="shared" si="5"/>
        <v/>
      </c>
      <c r="G398" s="75"/>
      <c r="H398" s="84" t="str">
        <f t="shared" si="6"/>
        <v/>
      </c>
      <c r="I398" s="34"/>
      <c r="M398" s="62">
        <f t="shared" si="23"/>
        <v>0</v>
      </c>
    </row>
    <row r="399" spans="1:13" ht="15">
      <c r="A399" s="22"/>
      <c r="B399" s="82" t="str">
        <f t="shared" si="24"/>
        <v/>
      </c>
      <c r="C399" s="71" t="str">
        <f t="shared" si="2"/>
        <v/>
      </c>
      <c r="D399" s="72">
        <f t="shared" si="25"/>
        <v>0</v>
      </c>
      <c r="E399" s="83" t="str">
        <f t="shared" si="26"/>
        <v/>
      </c>
      <c r="F399" s="83" t="str">
        <f t="shared" si="5"/>
        <v/>
      </c>
      <c r="G399" s="75"/>
      <c r="H399" s="84" t="str">
        <f t="shared" si="6"/>
        <v/>
      </c>
      <c r="I399" s="34"/>
      <c r="M399" s="62">
        <f aca="true" t="shared" si="27" ref="M399:M462">IF(AND(D399&gt;f_tolerance,D400&lt;f_tolerance),1,0)</f>
        <v>0</v>
      </c>
    </row>
    <row r="400" spans="1:13" ht="15">
      <c r="A400" s="22"/>
      <c r="B400" s="82" t="str">
        <f aca="true" t="shared" si="28" ref="B400:B463">IF(B399&lt;interm*12,B399+1,"")</f>
        <v/>
      </c>
      <c r="C400" s="71" t="str">
        <f t="shared" si="2"/>
        <v/>
      </c>
      <c r="D400" s="72">
        <f aca="true" t="shared" si="29" ref="D400:D463">IF(B400="",0,MIN(payamt,H399+E400))</f>
        <v>0</v>
      </c>
      <c r="E400" s="83" t="str">
        <f aca="true" t="shared" si="30" ref="E400:E463">IF(B400="","",H399*(inrate/12))</f>
        <v/>
      </c>
      <c r="F400" s="83" t="str">
        <f t="shared" si="5"/>
        <v/>
      </c>
      <c r="G400" s="75"/>
      <c r="H400" s="84" t="str">
        <f t="shared" si="6"/>
        <v/>
      </c>
      <c r="I400" s="34"/>
      <c r="M400" s="62">
        <f t="shared" si="27"/>
        <v>0</v>
      </c>
    </row>
    <row r="401" spans="1:13" ht="15">
      <c r="A401" s="22"/>
      <c r="B401" s="82" t="str">
        <f t="shared" si="28"/>
        <v/>
      </c>
      <c r="C401" s="71" t="str">
        <f t="shared" si="2"/>
        <v/>
      </c>
      <c r="D401" s="72">
        <f t="shared" si="29"/>
        <v>0</v>
      </c>
      <c r="E401" s="83" t="str">
        <f t="shared" si="30"/>
        <v/>
      </c>
      <c r="F401" s="83" t="str">
        <f t="shared" si="5"/>
        <v/>
      </c>
      <c r="G401" s="75"/>
      <c r="H401" s="84" t="str">
        <f t="shared" si="6"/>
        <v/>
      </c>
      <c r="I401" s="34"/>
      <c r="M401" s="62">
        <f t="shared" si="27"/>
        <v>0</v>
      </c>
    </row>
    <row r="402" spans="1:13" ht="15">
      <c r="A402" s="22"/>
      <c r="B402" s="82" t="str">
        <f t="shared" si="28"/>
        <v/>
      </c>
      <c r="C402" s="71" t="str">
        <f t="shared" si="2"/>
        <v/>
      </c>
      <c r="D402" s="72">
        <f t="shared" si="29"/>
        <v>0</v>
      </c>
      <c r="E402" s="83" t="str">
        <f t="shared" si="30"/>
        <v/>
      </c>
      <c r="F402" s="83" t="str">
        <f t="shared" si="5"/>
        <v/>
      </c>
      <c r="G402" s="75"/>
      <c r="H402" s="84" t="str">
        <f t="shared" si="6"/>
        <v/>
      </c>
      <c r="I402" s="34"/>
      <c r="M402" s="62">
        <f t="shared" si="27"/>
        <v>0</v>
      </c>
    </row>
    <row r="403" spans="1:13" ht="13.2">
      <c r="A403" s="22"/>
      <c r="B403" s="85" t="str">
        <f t="shared" si="28"/>
        <v/>
      </c>
      <c r="C403" s="86" t="str">
        <f t="shared" si="2"/>
        <v/>
      </c>
      <c r="D403" s="87">
        <f t="shared" si="29"/>
        <v>0</v>
      </c>
      <c r="E403" s="88" t="str">
        <f t="shared" si="30"/>
        <v/>
      </c>
      <c r="F403" s="88" t="str">
        <f t="shared" si="5"/>
        <v/>
      </c>
      <c r="G403" s="89"/>
      <c r="H403" s="90" t="str">
        <f t="shared" si="6"/>
        <v/>
      </c>
      <c r="I403" s="34"/>
      <c r="M403" s="62">
        <f t="shared" si="27"/>
        <v>0</v>
      </c>
    </row>
    <row r="404" spans="1:13" ht="13.2">
      <c r="A404" s="22"/>
      <c r="B404" s="85" t="str">
        <f t="shared" si="28"/>
        <v/>
      </c>
      <c r="C404" s="86" t="str">
        <f t="shared" si="2"/>
        <v/>
      </c>
      <c r="D404" s="87">
        <f t="shared" si="29"/>
        <v>0</v>
      </c>
      <c r="E404" s="88" t="str">
        <f t="shared" si="30"/>
        <v/>
      </c>
      <c r="F404" s="88" t="str">
        <f t="shared" si="5"/>
        <v/>
      </c>
      <c r="G404" s="89"/>
      <c r="H404" s="90" t="str">
        <f t="shared" si="6"/>
        <v/>
      </c>
      <c r="I404" s="34"/>
      <c r="M404" s="62">
        <f t="shared" si="27"/>
        <v>0</v>
      </c>
    </row>
    <row r="405" spans="1:13" ht="13.2">
      <c r="A405" s="22"/>
      <c r="B405" s="85" t="str">
        <f t="shared" si="28"/>
        <v/>
      </c>
      <c r="C405" s="86" t="str">
        <f t="shared" si="2"/>
        <v/>
      </c>
      <c r="D405" s="87">
        <f t="shared" si="29"/>
        <v>0</v>
      </c>
      <c r="E405" s="88" t="str">
        <f t="shared" si="30"/>
        <v/>
      </c>
      <c r="F405" s="88" t="str">
        <f t="shared" si="5"/>
        <v/>
      </c>
      <c r="G405" s="89"/>
      <c r="H405" s="90" t="str">
        <f t="shared" si="6"/>
        <v/>
      </c>
      <c r="I405" s="34"/>
      <c r="M405" s="62">
        <f t="shared" si="27"/>
        <v>0</v>
      </c>
    </row>
    <row r="406" spans="1:13" ht="13.2">
      <c r="A406" s="22"/>
      <c r="B406" s="85" t="str">
        <f t="shared" si="28"/>
        <v/>
      </c>
      <c r="C406" s="86" t="str">
        <f t="shared" si="2"/>
        <v/>
      </c>
      <c r="D406" s="87">
        <f t="shared" si="29"/>
        <v>0</v>
      </c>
      <c r="E406" s="88" t="str">
        <f t="shared" si="30"/>
        <v/>
      </c>
      <c r="F406" s="88" t="str">
        <f t="shared" si="5"/>
        <v/>
      </c>
      <c r="G406" s="89"/>
      <c r="H406" s="90" t="str">
        <f t="shared" si="6"/>
        <v/>
      </c>
      <c r="I406" s="34"/>
      <c r="M406" s="62">
        <f t="shared" si="27"/>
        <v>0</v>
      </c>
    </row>
    <row r="407" spans="1:13" ht="13.2">
      <c r="A407" s="22"/>
      <c r="B407" s="85" t="str">
        <f t="shared" si="28"/>
        <v/>
      </c>
      <c r="C407" s="86" t="str">
        <f t="shared" si="2"/>
        <v/>
      </c>
      <c r="D407" s="87">
        <f t="shared" si="29"/>
        <v>0</v>
      </c>
      <c r="E407" s="88" t="str">
        <f t="shared" si="30"/>
        <v/>
      </c>
      <c r="F407" s="88" t="str">
        <f t="shared" si="5"/>
        <v/>
      </c>
      <c r="G407" s="89"/>
      <c r="H407" s="90" t="str">
        <f t="shared" si="6"/>
        <v/>
      </c>
      <c r="I407" s="34"/>
      <c r="M407" s="62">
        <f t="shared" si="27"/>
        <v>0</v>
      </c>
    </row>
    <row r="408" spans="1:13" ht="13.2">
      <c r="A408" s="22"/>
      <c r="B408" s="85" t="str">
        <f t="shared" si="28"/>
        <v/>
      </c>
      <c r="C408" s="86" t="str">
        <f t="shared" si="2"/>
        <v/>
      </c>
      <c r="D408" s="87">
        <f t="shared" si="29"/>
        <v>0</v>
      </c>
      <c r="E408" s="88" t="str">
        <f t="shared" si="30"/>
        <v/>
      </c>
      <c r="F408" s="88" t="str">
        <f t="shared" si="5"/>
        <v/>
      </c>
      <c r="G408" s="89"/>
      <c r="H408" s="90" t="str">
        <f t="shared" si="6"/>
        <v/>
      </c>
      <c r="I408" s="34"/>
      <c r="M408" s="62">
        <f t="shared" si="27"/>
        <v>0</v>
      </c>
    </row>
    <row r="409" spans="1:13" ht="13.2">
      <c r="A409" s="22"/>
      <c r="B409" s="85" t="str">
        <f t="shared" si="28"/>
        <v/>
      </c>
      <c r="C409" s="86" t="str">
        <f t="shared" si="2"/>
        <v/>
      </c>
      <c r="D409" s="87">
        <f t="shared" si="29"/>
        <v>0</v>
      </c>
      <c r="E409" s="88" t="str">
        <f t="shared" si="30"/>
        <v/>
      </c>
      <c r="F409" s="88" t="str">
        <f t="shared" si="5"/>
        <v/>
      </c>
      <c r="G409" s="89"/>
      <c r="H409" s="90" t="str">
        <f t="shared" si="6"/>
        <v/>
      </c>
      <c r="I409" s="34"/>
      <c r="M409" s="62">
        <f t="shared" si="27"/>
        <v>0</v>
      </c>
    </row>
    <row r="410" spans="1:13" ht="13.2">
      <c r="A410" s="22"/>
      <c r="B410" s="85" t="str">
        <f t="shared" si="28"/>
        <v/>
      </c>
      <c r="C410" s="86" t="str">
        <f t="shared" si="2"/>
        <v/>
      </c>
      <c r="D410" s="87">
        <f t="shared" si="29"/>
        <v>0</v>
      </c>
      <c r="E410" s="88" t="str">
        <f t="shared" si="30"/>
        <v/>
      </c>
      <c r="F410" s="88" t="str">
        <f t="shared" si="5"/>
        <v/>
      </c>
      <c r="G410" s="89"/>
      <c r="H410" s="90" t="str">
        <f t="shared" si="6"/>
        <v/>
      </c>
      <c r="I410" s="34"/>
      <c r="M410" s="62">
        <f t="shared" si="27"/>
        <v>0</v>
      </c>
    </row>
    <row r="411" spans="1:13" ht="13.2">
      <c r="A411" s="22"/>
      <c r="B411" s="85" t="str">
        <f t="shared" si="28"/>
        <v/>
      </c>
      <c r="C411" s="86" t="str">
        <f t="shared" si="2"/>
        <v/>
      </c>
      <c r="D411" s="87">
        <f t="shared" si="29"/>
        <v>0</v>
      </c>
      <c r="E411" s="88" t="str">
        <f t="shared" si="30"/>
        <v/>
      </c>
      <c r="F411" s="88" t="str">
        <f t="shared" si="5"/>
        <v/>
      </c>
      <c r="G411" s="89"/>
      <c r="H411" s="90" t="str">
        <f t="shared" si="6"/>
        <v/>
      </c>
      <c r="I411" s="34"/>
      <c r="M411" s="62">
        <f t="shared" si="27"/>
        <v>0</v>
      </c>
    </row>
    <row r="412" spans="1:13" ht="13.2">
      <c r="A412" s="22"/>
      <c r="B412" s="85" t="str">
        <f t="shared" si="28"/>
        <v/>
      </c>
      <c r="C412" s="86" t="str">
        <f t="shared" si="2"/>
        <v/>
      </c>
      <c r="D412" s="87">
        <f t="shared" si="29"/>
        <v>0</v>
      </c>
      <c r="E412" s="88" t="str">
        <f t="shared" si="30"/>
        <v/>
      </c>
      <c r="F412" s="88" t="str">
        <f t="shared" si="5"/>
        <v/>
      </c>
      <c r="G412" s="89"/>
      <c r="H412" s="90" t="str">
        <f t="shared" si="6"/>
        <v/>
      </c>
      <c r="I412" s="34"/>
      <c r="M412" s="62">
        <f t="shared" si="27"/>
        <v>0</v>
      </c>
    </row>
    <row r="413" spans="1:13" ht="13.2">
      <c r="A413" s="22"/>
      <c r="B413" s="85" t="str">
        <f t="shared" si="28"/>
        <v/>
      </c>
      <c r="C413" s="86" t="str">
        <f t="shared" si="2"/>
        <v/>
      </c>
      <c r="D413" s="87">
        <f t="shared" si="29"/>
        <v>0</v>
      </c>
      <c r="E413" s="88" t="str">
        <f t="shared" si="30"/>
        <v/>
      </c>
      <c r="F413" s="88" t="str">
        <f t="shared" si="5"/>
        <v/>
      </c>
      <c r="G413" s="89"/>
      <c r="H413" s="90" t="str">
        <f t="shared" si="6"/>
        <v/>
      </c>
      <c r="I413" s="34"/>
      <c r="M413" s="62">
        <f t="shared" si="27"/>
        <v>0</v>
      </c>
    </row>
    <row r="414" spans="1:13" ht="13.2">
      <c r="A414" s="22"/>
      <c r="B414" s="85" t="str">
        <f t="shared" si="28"/>
        <v/>
      </c>
      <c r="C414" s="86" t="str">
        <f t="shared" si="2"/>
        <v/>
      </c>
      <c r="D414" s="87">
        <f t="shared" si="29"/>
        <v>0</v>
      </c>
      <c r="E414" s="88" t="str">
        <f t="shared" si="30"/>
        <v/>
      </c>
      <c r="F414" s="88" t="str">
        <f t="shared" si="5"/>
        <v/>
      </c>
      <c r="G414" s="89"/>
      <c r="H414" s="90" t="str">
        <f t="shared" si="6"/>
        <v/>
      </c>
      <c r="I414" s="34"/>
      <c r="M414" s="62">
        <f t="shared" si="27"/>
        <v>0</v>
      </c>
    </row>
    <row r="415" spans="1:13" ht="13.2">
      <c r="A415" s="22"/>
      <c r="B415" s="85" t="str">
        <f t="shared" si="28"/>
        <v/>
      </c>
      <c r="C415" s="86" t="str">
        <f t="shared" si="2"/>
        <v/>
      </c>
      <c r="D415" s="87">
        <f t="shared" si="29"/>
        <v>0</v>
      </c>
      <c r="E415" s="88" t="str">
        <f t="shared" si="30"/>
        <v/>
      </c>
      <c r="F415" s="88" t="str">
        <f t="shared" si="5"/>
        <v/>
      </c>
      <c r="G415" s="89"/>
      <c r="H415" s="90" t="str">
        <f t="shared" si="6"/>
        <v/>
      </c>
      <c r="I415" s="34"/>
      <c r="M415" s="62">
        <f t="shared" si="27"/>
        <v>0</v>
      </c>
    </row>
    <row r="416" spans="1:13" ht="13.2">
      <c r="A416" s="22"/>
      <c r="B416" s="85" t="str">
        <f t="shared" si="28"/>
        <v/>
      </c>
      <c r="C416" s="86" t="str">
        <f t="shared" si="2"/>
        <v/>
      </c>
      <c r="D416" s="87">
        <f t="shared" si="29"/>
        <v>0</v>
      </c>
      <c r="E416" s="88" t="str">
        <f t="shared" si="30"/>
        <v/>
      </c>
      <c r="F416" s="88" t="str">
        <f t="shared" si="5"/>
        <v/>
      </c>
      <c r="G416" s="89"/>
      <c r="H416" s="90" t="str">
        <f t="shared" si="6"/>
        <v/>
      </c>
      <c r="I416" s="34"/>
      <c r="M416" s="62">
        <f t="shared" si="27"/>
        <v>0</v>
      </c>
    </row>
    <row r="417" spans="1:13" ht="13.2">
      <c r="A417" s="22"/>
      <c r="B417" s="85" t="str">
        <f t="shared" si="28"/>
        <v/>
      </c>
      <c r="C417" s="86" t="str">
        <f t="shared" si="2"/>
        <v/>
      </c>
      <c r="D417" s="87">
        <f t="shared" si="29"/>
        <v>0</v>
      </c>
      <c r="E417" s="88" t="str">
        <f t="shared" si="30"/>
        <v/>
      </c>
      <c r="F417" s="88" t="str">
        <f t="shared" si="5"/>
        <v/>
      </c>
      <c r="G417" s="89"/>
      <c r="H417" s="90" t="str">
        <f t="shared" si="6"/>
        <v/>
      </c>
      <c r="I417" s="34"/>
      <c r="M417" s="62">
        <f t="shared" si="27"/>
        <v>0</v>
      </c>
    </row>
    <row r="418" spans="1:13" ht="13.2">
      <c r="A418" s="22"/>
      <c r="B418" s="85" t="str">
        <f t="shared" si="28"/>
        <v/>
      </c>
      <c r="C418" s="86" t="str">
        <f t="shared" si="2"/>
        <v/>
      </c>
      <c r="D418" s="87">
        <f t="shared" si="29"/>
        <v>0</v>
      </c>
      <c r="E418" s="88" t="str">
        <f t="shared" si="30"/>
        <v/>
      </c>
      <c r="F418" s="88" t="str">
        <f t="shared" si="5"/>
        <v/>
      </c>
      <c r="G418" s="89"/>
      <c r="H418" s="90" t="str">
        <f t="shared" si="6"/>
        <v/>
      </c>
      <c r="I418" s="34"/>
      <c r="M418" s="62">
        <f t="shared" si="27"/>
        <v>0</v>
      </c>
    </row>
    <row r="419" spans="1:13" ht="13.2">
      <c r="A419" s="22"/>
      <c r="B419" s="85" t="str">
        <f t="shared" si="28"/>
        <v/>
      </c>
      <c r="C419" s="86" t="str">
        <f t="shared" si="2"/>
        <v/>
      </c>
      <c r="D419" s="87">
        <f t="shared" si="29"/>
        <v>0</v>
      </c>
      <c r="E419" s="88" t="str">
        <f t="shared" si="30"/>
        <v/>
      </c>
      <c r="F419" s="88" t="str">
        <f t="shared" si="5"/>
        <v/>
      </c>
      <c r="G419" s="89"/>
      <c r="H419" s="90" t="str">
        <f t="shared" si="6"/>
        <v/>
      </c>
      <c r="I419" s="34"/>
      <c r="M419" s="62">
        <f t="shared" si="27"/>
        <v>0</v>
      </c>
    </row>
    <row r="420" spans="1:13" ht="13.2">
      <c r="A420" s="22"/>
      <c r="B420" s="85" t="str">
        <f t="shared" si="28"/>
        <v/>
      </c>
      <c r="C420" s="86" t="str">
        <f t="shared" si="2"/>
        <v/>
      </c>
      <c r="D420" s="87">
        <f t="shared" si="29"/>
        <v>0</v>
      </c>
      <c r="E420" s="88" t="str">
        <f t="shared" si="30"/>
        <v/>
      </c>
      <c r="F420" s="88" t="str">
        <f t="shared" si="5"/>
        <v/>
      </c>
      <c r="G420" s="89"/>
      <c r="H420" s="90" t="str">
        <f t="shared" si="6"/>
        <v/>
      </c>
      <c r="I420" s="34"/>
      <c r="M420" s="62">
        <f t="shared" si="27"/>
        <v>0</v>
      </c>
    </row>
    <row r="421" spans="1:13" ht="13.2">
      <c r="A421" s="22"/>
      <c r="B421" s="85" t="str">
        <f t="shared" si="28"/>
        <v/>
      </c>
      <c r="C421" s="86" t="str">
        <f t="shared" si="2"/>
        <v/>
      </c>
      <c r="D421" s="87">
        <f t="shared" si="29"/>
        <v>0</v>
      </c>
      <c r="E421" s="88" t="str">
        <f t="shared" si="30"/>
        <v/>
      </c>
      <c r="F421" s="88" t="str">
        <f t="shared" si="5"/>
        <v/>
      </c>
      <c r="G421" s="89"/>
      <c r="H421" s="90" t="str">
        <f t="shared" si="6"/>
        <v/>
      </c>
      <c r="I421" s="34"/>
      <c r="M421" s="62">
        <f t="shared" si="27"/>
        <v>0</v>
      </c>
    </row>
    <row r="422" spans="1:13" ht="13.2">
      <c r="A422" s="22"/>
      <c r="B422" s="85" t="str">
        <f t="shared" si="28"/>
        <v/>
      </c>
      <c r="C422" s="86" t="str">
        <f t="shared" si="2"/>
        <v/>
      </c>
      <c r="D422" s="87">
        <f t="shared" si="29"/>
        <v>0</v>
      </c>
      <c r="E422" s="88" t="str">
        <f t="shared" si="30"/>
        <v/>
      </c>
      <c r="F422" s="88" t="str">
        <f t="shared" si="5"/>
        <v/>
      </c>
      <c r="G422" s="89"/>
      <c r="H422" s="90" t="str">
        <f t="shared" si="6"/>
        <v/>
      </c>
      <c r="I422" s="34"/>
      <c r="M422" s="62">
        <f t="shared" si="27"/>
        <v>0</v>
      </c>
    </row>
    <row r="423" spans="1:13" ht="13.2">
      <c r="A423" s="22"/>
      <c r="B423" s="85" t="str">
        <f t="shared" si="28"/>
        <v/>
      </c>
      <c r="C423" s="86" t="str">
        <f t="shared" si="2"/>
        <v/>
      </c>
      <c r="D423" s="87">
        <f t="shared" si="29"/>
        <v>0</v>
      </c>
      <c r="E423" s="88" t="str">
        <f t="shared" si="30"/>
        <v/>
      </c>
      <c r="F423" s="88" t="str">
        <f t="shared" si="5"/>
        <v/>
      </c>
      <c r="G423" s="89"/>
      <c r="H423" s="90" t="str">
        <f t="shared" si="6"/>
        <v/>
      </c>
      <c r="I423" s="34"/>
      <c r="M423" s="62">
        <f t="shared" si="27"/>
        <v>0</v>
      </c>
    </row>
    <row r="424" spans="1:13" ht="13.2">
      <c r="A424" s="22"/>
      <c r="B424" s="85" t="str">
        <f t="shared" si="28"/>
        <v/>
      </c>
      <c r="C424" s="86" t="str">
        <f t="shared" si="2"/>
        <v/>
      </c>
      <c r="D424" s="87">
        <f t="shared" si="29"/>
        <v>0</v>
      </c>
      <c r="E424" s="88" t="str">
        <f t="shared" si="30"/>
        <v/>
      </c>
      <c r="F424" s="88" t="str">
        <f t="shared" si="5"/>
        <v/>
      </c>
      <c r="G424" s="89"/>
      <c r="H424" s="90" t="str">
        <f t="shared" si="6"/>
        <v/>
      </c>
      <c r="I424" s="34"/>
      <c r="M424" s="62">
        <f t="shared" si="27"/>
        <v>0</v>
      </c>
    </row>
    <row r="425" spans="1:13" ht="13.2">
      <c r="A425" s="22"/>
      <c r="B425" s="85" t="str">
        <f t="shared" si="28"/>
        <v/>
      </c>
      <c r="C425" s="86" t="str">
        <f t="shared" si="2"/>
        <v/>
      </c>
      <c r="D425" s="87">
        <f t="shared" si="29"/>
        <v>0</v>
      </c>
      <c r="E425" s="88" t="str">
        <f t="shared" si="30"/>
        <v/>
      </c>
      <c r="F425" s="88" t="str">
        <f t="shared" si="5"/>
        <v/>
      </c>
      <c r="G425" s="89"/>
      <c r="H425" s="90" t="str">
        <f t="shared" si="6"/>
        <v/>
      </c>
      <c r="I425" s="34"/>
      <c r="M425" s="62">
        <f t="shared" si="27"/>
        <v>0</v>
      </c>
    </row>
    <row r="426" spans="1:13" ht="13.2">
      <c r="A426" s="22"/>
      <c r="B426" s="85" t="str">
        <f t="shared" si="28"/>
        <v/>
      </c>
      <c r="C426" s="86" t="str">
        <f t="shared" si="2"/>
        <v/>
      </c>
      <c r="D426" s="87">
        <f t="shared" si="29"/>
        <v>0</v>
      </c>
      <c r="E426" s="88" t="str">
        <f t="shared" si="30"/>
        <v/>
      </c>
      <c r="F426" s="88" t="str">
        <f t="shared" si="5"/>
        <v/>
      </c>
      <c r="G426" s="89"/>
      <c r="H426" s="90" t="str">
        <f t="shared" si="6"/>
        <v/>
      </c>
      <c r="I426" s="34"/>
      <c r="M426" s="62">
        <f t="shared" si="27"/>
        <v>0</v>
      </c>
    </row>
    <row r="427" spans="1:13" ht="13.2">
      <c r="A427" s="22"/>
      <c r="B427" s="85" t="str">
        <f t="shared" si="28"/>
        <v/>
      </c>
      <c r="C427" s="86" t="str">
        <f t="shared" si="2"/>
        <v/>
      </c>
      <c r="D427" s="87">
        <f t="shared" si="29"/>
        <v>0</v>
      </c>
      <c r="E427" s="88" t="str">
        <f t="shared" si="30"/>
        <v/>
      </c>
      <c r="F427" s="88" t="str">
        <f t="shared" si="5"/>
        <v/>
      </c>
      <c r="G427" s="89"/>
      <c r="H427" s="90" t="str">
        <f t="shared" si="6"/>
        <v/>
      </c>
      <c r="I427" s="34"/>
      <c r="M427" s="62">
        <f t="shared" si="27"/>
        <v>0</v>
      </c>
    </row>
    <row r="428" spans="1:13" ht="13.2">
      <c r="A428" s="22"/>
      <c r="B428" s="85" t="str">
        <f t="shared" si="28"/>
        <v/>
      </c>
      <c r="C428" s="86" t="str">
        <f t="shared" si="2"/>
        <v/>
      </c>
      <c r="D428" s="87">
        <f t="shared" si="29"/>
        <v>0</v>
      </c>
      <c r="E428" s="88" t="str">
        <f t="shared" si="30"/>
        <v/>
      </c>
      <c r="F428" s="88" t="str">
        <f t="shared" si="5"/>
        <v/>
      </c>
      <c r="G428" s="89"/>
      <c r="H428" s="90" t="str">
        <f t="shared" si="6"/>
        <v/>
      </c>
      <c r="I428" s="34"/>
      <c r="M428" s="62">
        <f t="shared" si="27"/>
        <v>0</v>
      </c>
    </row>
    <row r="429" spans="1:13" ht="13.2">
      <c r="A429" s="22"/>
      <c r="B429" s="85" t="str">
        <f t="shared" si="28"/>
        <v/>
      </c>
      <c r="C429" s="86" t="str">
        <f t="shared" si="2"/>
        <v/>
      </c>
      <c r="D429" s="87">
        <f t="shared" si="29"/>
        <v>0</v>
      </c>
      <c r="E429" s="88" t="str">
        <f t="shared" si="30"/>
        <v/>
      </c>
      <c r="F429" s="88" t="str">
        <f t="shared" si="5"/>
        <v/>
      </c>
      <c r="G429" s="89"/>
      <c r="H429" s="90" t="str">
        <f t="shared" si="6"/>
        <v/>
      </c>
      <c r="I429" s="34"/>
      <c r="M429" s="62">
        <f t="shared" si="27"/>
        <v>0</v>
      </c>
    </row>
    <row r="430" spans="1:13" ht="13.2">
      <c r="A430" s="22"/>
      <c r="B430" s="85" t="str">
        <f t="shared" si="28"/>
        <v/>
      </c>
      <c r="C430" s="86" t="str">
        <f t="shared" si="2"/>
        <v/>
      </c>
      <c r="D430" s="87">
        <f t="shared" si="29"/>
        <v>0</v>
      </c>
      <c r="E430" s="88" t="str">
        <f t="shared" si="30"/>
        <v/>
      </c>
      <c r="F430" s="88" t="str">
        <f t="shared" si="5"/>
        <v/>
      </c>
      <c r="G430" s="89"/>
      <c r="H430" s="90" t="str">
        <f t="shared" si="6"/>
        <v/>
      </c>
      <c r="I430" s="34"/>
      <c r="M430" s="62">
        <f t="shared" si="27"/>
        <v>0</v>
      </c>
    </row>
    <row r="431" spans="1:13" ht="13.2">
      <c r="A431" s="22"/>
      <c r="B431" s="85" t="str">
        <f t="shared" si="28"/>
        <v/>
      </c>
      <c r="C431" s="86" t="str">
        <f t="shared" si="2"/>
        <v/>
      </c>
      <c r="D431" s="87">
        <f t="shared" si="29"/>
        <v>0</v>
      </c>
      <c r="E431" s="88" t="str">
        <f t="shared" si="30"/>
        <v/>
      </c>
      <c r="F431" s="88" t="str">
        <f t="shared" si="5"/>
        <v/>
      </c>
      <c r="G431" s="89"/>
      <c r="H431" s="90" t="str">
        <f t="shared" si="6"/>
        <v/>
      </c>
      <c r="I431" s="34"/>
      <c r="M431" s="62">
        <f t="shared" si="27"/>
        <v>0</v>
      </c>
    </row>
    <row r="432" spans="1:13" ht="13.2">
      <c r="A432" s="22"/>
      <c r="B432" s="85" t="str">
        <f t="shared" si="28"/>
        <v/>
      </c>
      <c r="C432" s="86" t="str">
        <f t="shared" si="2"/>
        <v/>
      </c>
      <c r="D432" s="87">
        <f t="shared" si="29"/>
        <v>0</v>
      </c>
      <c r="E432" s="88" t="str">
        <f t="shared" si="30"/>
        <v/>
      </c>
      <c r="F432" s="88" t="str">
        <f t="shared" si="5"/>
        <v/>
      </c>
      <c r="G432" s="89"/>
      <c r="H432" s="90" t="str">
        <f t="shared" si="6"/>
        <v/>
      </c>
      <c r="I432" s="34"/>
      <c r="M432" s="62">
        <f t="shared" si="27"/>
        <v>0</v>
      </c>
    </row>
    <row r="433" spans="1:13" ht="13.2">
      <c r="A433" s="22"/>
      <c r="B433" s="85" t="str">
        <f t="shared" si="28"/>
        <v/>
      </c>
      <c r="C433" s="86" t="str">
        <f t="shared" si="2"/>
        <v/>
      </c>
      <c r="D433" s="87">
        <f t="shared" si="29"/>
        <v>0</v>
      </c>
      <c r="E433" s="88" t="str">
        <f t="shared" si="30"/>
        <v/>
      </c>
      <c r="F433" s="88" t="str">
        <f t="shared" si="5"/>
        <v/>
      </c>
      <c r="G433" s="89"/>
      <c r="H433" s="90" t="str">
        <f t="shared" si="6"/>
        <v/>
      </c>
      <c r="I433" s="34"/>
      <c r="M433" s="62">
        <f t="shared" si="27"/>
        <v>0</v>
      </c>
    </row>
    <row r="434" spans="1:13" ht="13.2">
      <c r="A434" s="22"/>
      <c r="B434" s="85" t="str">
        <f t="shared" si="28"/>
        <v/>
      </c>
      <c r="C434" s="86" t="str">
        <f t="shared" si="2"/>
        <v/>
      </c>
      <c r="D434" s="87">
        <f t="shared" si="29"/>
        <v>0</v>
      </c>
      <c r="E434" s="88" t="str">
        <f t="shared" si="30"/>
        <v/>
      </c>
      <c r="F434" s="88" t="str">
        <f t="shared" si="5"/>
        <v/>
      </c>
      <c r="G434" s="89"/>
      <c r="H434" s="90" t="str">
        <f t="shared" si="6"/>
        <v/>
      </c>
      <c r="I434" s="34"/>
      <c r="M434" s="62">
        <f t="shared" si="27"/>
        <v>0</v>
      </c>
    </row>
    <row r="435" spans="1:13" ht="13.2">
      <c r="A435" s="22"/>
      <c r="B435" s="85" t="str">
        <f t="shared" si="28"/>
        <v/>
      </c>
      <c r="C435" s="86" t="str">
        <f t="shared" si="2"/>
        <v/>
      </c>
      <c r="D435" s="87">
        <f t="shared" si="29"/>
        <v>0</v>
      </c>
      <c r="E435" s="88" t="str">
        <f t="shared" si="30"/>
        <v/>
      </c>
      <c r="F435" s="88" t="str">
        <f t="shared" si="5"/>
        <v/>
      </c>
      <c r="G435" s="89"/>
      <c r="H435" s="90" t="str">
        <f t="shared" si="6"/>
        <v/>
      </c>
      <c r="I435" s="34"/>
      <c r="M435" s="62">
        <f t="shared" si="27"/>
        <v>0</v>
      </c>
    </row>
    <row r="436" spans="1:13" ht="13.2">
      <c r="A436" s="22"/>
      <c r="B436" s="85" t="str">
        <f t="shared" si="28"/>
        <v/>
      </c>
      <c r="C436" s="86" t="str">
        <f t="shared" si="2"/>
        <v/>
      </c>
      <c r="D436" s="87">
        <f t="shared" si="29"/>
        <v>0</v>
      </c>
      <c r="E436" s="88" t="str">
        <f t="shared" si="30"/>
        <v/>
      </c>
      <c r="F436" s="88" t="str">
        <f t="shared" si="5"/>
        <v/>
      </c>
      <c r="G436" s="89"/>
      <c r="H436" s="90" t="str">
        <f t="shared" si="6"/>
        <v/>
      </c>
      <c r="I436" s="34"/>
      <c r="M436" s="62">
        <f t="shared" si="27"/>
        <v>0</v>
      </c>
    </row>
    <row r="437" spans="1:13" ht="13.2">
      <c r="A437" s="22"/>
      <c r="B437" s="85" t="str">
        <f t="shared" si="28"/>
        <v/>
      </c>
      <c r="C437" s="86" t="str">
        <f t="shared" si="2"/>
        <v/>
      </c>
      <c r="D437" s="87">
        <f t="shared" si="29"/>
        <v>0</v>
      </c>
      <c r="E437" s="88" t="str">
        <f t="shared" si="30"/>
        <v/>
      </c>
      <c r="F437" s="88" t="str">
        <f t="shared" si="5"/>
        <v/>
      </c>
      <c r="G437" s="89"/>
      <c r="H437" s="90" t="str">
        <f t="shared" si="6"/>
        <v/>
      </c>
      <c r="I437" s="34"/>
      <c r="M437" s="62">
        <f t="shared" si="27"/>
        <v>0</v>
      </c>
    </row>
    <row r="438" spans="1:13" ht="13.2">
      <c r="A438" s="22"/>
      <c r="B438" s="85" t="str">
        <f t="shared" si="28"/>
        <v/>
      </c>
      <c r="C438" s="86" t="str">
        <f t="shared" si="2"/>
        <v/>
      </c>
      <c r="D438" s="87">
        <f t="shared" si="29"/>
        <v>0</v>
      </c>
      <c r="E438" s="88" t="str">
        <f t="shared" si="30"/>
        <v/>
      </c>
      <c r="F438" s="88" t="str">
        <f t="shared" si="5"/>
        <v/>
      </c>
      <c r="G438" s="89"/>
      <c r="H438" s="90" t="str">
        <f t="shared" si="6"/>
        <v/>
      </c>
      <c r="I438" s="34"/>
      <c r="M438" s="62">
        <f t="shared" si="27"/>
        <v>0</v>
      </c>
    </row>
    <row r="439" spans="1:13" ht="13.2">
      <c r="A439" s="22"/>
      <c r="B439" s="85" t="str">
        <f t="shared" si="28"/>
        <v/>
      </c>
      <c r="C439" s="86" t="str">
        <f t="shared" si="2"/>
        <v/>
      </c>
      <c r="D439" s="87">
        <f t="shared" si="29"/>
        <v>0</v>
      </c>
      <c r="E439" s="88" t="str">
        <f t="shared" si="30"/>
        <v/>
      </c>
      <c r="F439" s="88" t="str">
        <f t="shared" si="5"/>
        <v/>
      </c>
      <c r="G439" s="89"/>
      <c r="H439" s="90" t="str">
        <f t="shared" si="6"/>
        <v/>
      </c>
      <c r="I439" s="34"/>
      <c r="M439" s="62">
        <f t="shared" si="27"/>
        <v>0</v>
      </c>
    </row>
    <row r="440" spans="1:13" ht="13.2">
      <c r="A440" s="22"/>
      <c r="B440" s="85" t="str">
        <f t="shared" si="28"/>
        <v/>
      </c>
      <c r="C440" s="86" t="str">
        <f t="shared" si="2"/>
        <v/>
      </c>
      <c r="D440" s="87">
        <f t="shared" si="29"/>
        <v>0</v>
      </c>
      <c r="E440" s="88" t="str">
        <f t="shared" si="30"/>
        <v/>
      </c>
      <c r="F440" s="88" t="str">
        <f t="shared" si="5"/>
        <v/>
      </c>
      <c r="G440" s="89"/>
      <c r="H440" s="90" t="str">
        <f t="shared" si="6"/>
        <v/>
      </c>
      <c r="I440" s="34"/>
      <c r="M440" s="62">
        <f t="shared" si="27"/>
        <v>0</v>
      </c>
    </row>
    <row r="441" spans="1:13" ht="13.2">
      <c r="A441" s="22"/>
      <c r="B441" s="85" t="str">
        <f t="shared" si="28"/>
        <v/>
      </c>
      <c r="C441" s="86" t="str">
        <f t="shared" si="2"/>
        <v/>
      </c>
      <c r="D441" s="87">
        <f t="shared" si="29"/>
        <v>0</v>
      </c>
      <c r="E441" s="88" t="str">
        <f t="shared" si="30"/>
        <v/>
      </c>
      <c r="F441" s="88" t="str">
        <f t="shared" si="5"/>
        <v/>
      </c>
      <c r="G441" s="89"/>
      <c r="H441" s="90" t="str">
        <f t="shared" si="6"/>
        <v/>
      </c>
      <c r="I441" s="34"/>
      <c r="M441" s="62">
        <f t="shared" si="27"/>
        <v>0</v>
      </c>
    </row>
    <row r="442" spans="1:13" ht="13.2">
      <c r="A442" s="22"/>
      <c r="B442" s="85" t="str">
        <f t="shared" si="28"/>
        <v/>
      </c>
      <c r="C442" s="86" t="str">
        <f t="shared" si="2"/>
        <v/>
      </c>
      <c r="D442" s="87">
        <f t="shared" si="29"/>
        <v>0</v>
      </c>
      <c r="E442" s="88" t="str">
        <f t="shared" si="30"/>
        <v/>
      </c>
      <c r="F442" s="88" t="str">
        <f t="shared" si="5"/>
        <v/>
      </c>
      <c r="G442" s="89"/>
      <c r="H442" s="90" t="str">
        <f t="shared" si="6"/>
        <v/>
      </c>
      <c r="I442" s="34"/>
      <c r="M442" s="62">
        <f t="shared" si="27"/>
        <v>0</v>
      </c>
    </row>
    <row r="443" spans="1:13" ht="13.2">
      <c r="A443" s="22"/>
      <c r="B443" s="85" t="str">
        <f t="shared" si="28"/>
        <v/>
      </c>
      <c r="C443" s="86" t="str">
        <f t="shared" si="2"/>
        <v/>
      </c>
      <c r="D443" s="87">
        <f t="shared" si="29"/>
        <v>0</v>
      </c>
      <c r="E443" s="88" t="str">
        <f t="shared" si="30"/>
        <v/>
      </c>
      <c r="F443" s="88" t="str">
        <f t="shared" si="5"/>
        <v/>
      </c>
      <c r="G443" s="89"/>
      <c r="H443" s="90" t="str">
        <f t="shared" si="6"/>
        <v/>
      </c>
      <c r="I443" s="34"/>
      <c r="M443" s="62">
        <f t="shared" si="27"/>
        <v>0</v>
      </c>
    </row>
    <row r="444" spans="1:13" ht="13.2">
      <c r="A444" s="22"/>
      <c r="B444" s="85" t="str">
        <f t="shared" si="28"/>
        <v/>
      </c>
      <c r="C444" s="86" t="str">
        <f t="shared" si="2"/>
        <v/>
      </c>
      <c r="D444" s="87">
        <f t="shared" si="29"/>
        <v>0</v>
      </c>
      <c r="E444" s="88" t="str">
        <f t="shared" si="30"/>
        <v/>
      </c>
      <c r="F444" s="88" t="str">
        <f t="shared" si="5"/>
        <v/>
      </c>
      <c r="G444" s="89"/>
      <c r="H444" s="90" t="str">
        <f t="shared" si="6"/>
        <v/>
      </c>
      <c r="I444" s="34"/>
      <c r="M444" s="62">
        <f t="shared" si="27"/>
        <v>0</v>
      </c>
    </row>
    <row r="445" spans="1:13" ht="13.2">
      <c r="A445" s="22"/>
      <c r="B445" s="85" t="str">
        <f t="shared" si="28"/>
        <v/>
      </c>
      <c r="C445" s="86" t="str">
        <f t="shared" si="2"/>
        <v/>
      </c>
      <c r="D445" s="87">
        <f t="shared" si="29"/>
        <v>0</v>
      </c>
      <c r="E445" s="88" t="str">
        <f t="shared" si="30"/>
        <v/>
      </c>
      <c r="F445" s="88" t="str">
        <f t="shared" si="5"/>
        <v/>
      </c>
      <c r="G445" s="89"/>
      <c r="H445" s="90" t="str">
        <f t="shared" si="6"/>
        <v/>
      </c>
      <c r="I445" s="34"/>
      <c r="M445" s="62">
        <f t="shared" si="27"/>
        <v>0</v>
      </c>
    </row>
    <row r="446" spans="1:13" ht="13.2">
      <c r="A446" s="22"/>
      <c r="B446" s="85" t="str">
        <f t="shared" si="28"/>
        <v/>
      </c>
      <c r="C446" s="86" t="str">
        <f t="shared" si="2"/>
        <v/>
      </c>
      <c r="D446" s="87">
        <f t="shared" si="29"/>
        <v>0</v>
      </c>
      <c r="E446" s="88" t="str">
        <f t="shared" si="30"/>
        <v/>
      </c>
      <c r="F446" s="88" t="str">
        <f t="shared" si="5"/>
        <v/>
      </c>
      <c r="G446" s="89"/>
      <c r="H446" s="90" t="str">
        <f t="shared" si="6"/>
        <v/>
      </c>
      <c r="I446" s="34"/>
      <c r="M446" s="62">
        <f t="shared" si="27"/>
        <v>0</v>
      </c>
    </row>
    <row r="447" spans="1:13" ht="13.2">
      <c r="A447" s="22"/>
      <c r="B447" s="85" t="str">
        <f t="shared" si="28"/>
        <v/>
      </c>
      <c r="C447" s="86" t="str">
        <f t="shared" si="2"/>
        <v/>
      </c>
      <c r="D447" s="87">
        <f t="shared" si="29"/>
        <v>0</v>
      </c>
      <c r="E447" s="88" t="str">
        <f t="shared" si="30"/>
        <v/>
      </c>
      <c r="F447" s="88" t="str">
        <f t="shared" si="5"/>
        <v/>
      </c>
      <c r="G447" s="89"/>
      <c r="H447" s="90" t="str">
        <f t="shared" si="6"/>
        <v/>
      </c>
      <c r="I447" s="34"/>
      <c r="M447" s="62">
        <f t="shared" si="27"/>
        <v>0</v>
      </c>
    </row>
    <row r="448" spans="1:13" ht="13.2">
      <c r="A448" s="22"/>
      <c r="B448" s="85" t="str">
        <f t="shared" si="28"/>
        <v/>
      </c>
      <c r="C448" s="86" t="str">
        <f t="shared" si="2"/>
        <v/>
      </c>
      <c r="D448" s="87">
        <f t="shared" si="29"/>
        <v>0</v>
      </c>
      <c r="E448" s="88" t="str">
        <f t="shared" si="30"/>
        <v/>
      </c>
      <c r="F448" s="88" t="str">
        <f t="shared" si="5"/>
        <v/>
      </c>
      <c r="G448" s="89"/>
      <c r="H448" s="90" t="str">
        <f t="shared" si="6"/>
        <v/>
      </c>
      <c r="I448" s="34"/>
      <c r="M448" s="62">
        <f t="shared" si="27"/>
        <v>0</v>
      </c>
    </row>
    <row r="449" spans="1:13" ht="13.2">
      <c r="A449" s="22"/>
      <c r="B449" s="85" t="str">
        <f t="shared" si="28"/>
        <v/>
      </c>
      <c r="C449" s="86" t="str">
        <f t="shared" si="2"/>
        <v/>
      </c>
      <c r="D449" s="87">
        <f t="shared" si="29"/>
        <v>0</v>
      </c>
      <c r="E449" s="88" t="str">
        <f t="shared" si="30"/>
        <v/>
      </c>
      <c r="F449" s="88" t="str">
        <f t="shared" si="5"/>
        <v/>
      </c>
      <c r="G449" s="89"/>
      <c r="H449" s="90" t="str">
        <f t="shared" si="6"/>
        <v/>
      </c>
      <c r="I449" s="34"/>
      <c r="M449" s="62">
        <f t="shared" si="27"/>
        <v>0</v>
      </c>
    </row>
    <row r="450" spans="1:13" ht="13.2">
      <c r="A450" s="22"/>
      <c r="B450" s="85" t="str">
        <f t="shared" si="28"/>
        <v/>
      </c>
      <c r="C450" s="86" t="str">
        <f t="shared" si="2"/>
        <v/>
      </c>
      <c r="D450" s="87">
        <f t="shared" si="29"/>
        <v>0</v>
      </c>
      <c r="E450" s="88" t="str">
        <f t="shared" si="30"/>
        <v/>
      </c>
      <c r="F450" s="88" t="str">
        <f t="shared" si="5"/>
        <v/>
      </c>
      <c r="G450" s="89"/>
      <c r="H450" s="90" t="str">
        <f t="shared" si="6"/>
        <v/>
      </c>
      <c r="I450" s="34"/>
      <c r="M450" s="62">
        <f t="shared" si="27"/>
        <v>0</v>
      </c>
    </row>
    <row r="451" spans="1:13" ht="13.2">
      <c r="A451" s="22"/>
      <c r="B451" s="85" t="str">
        <f t="shared" si="28"/>
        <v/>
      </c>
      <c r="C451" s="86" t="str">
        <f t="shared" si="2"/>
        <v/>
      </c>
      <c r="D451" s="87">
        <f t="shared" si="29"/>
        <v>0</v>
      </c>
      <c r="E451" s="88" t="str">
        <f t="shared" si="30"/>
        <v/>
      </c>
      <c r="F451" s="88" t="str">
        <f t="shared" si="5"/>
        <v/>
      </c>
      <c r="G451" s="89"/>
      <c r="H451" s="90" t="str">
        <f t="shared" si="6"/>
        <v/>
      </c>
      <c r="I451" s="34"/>
      <c r="M451" s="62">
        <f t="shared" si="27"/>
        <v>0</v>
      </c>
    </row>
    <row r="452" spans="1:13" ht="13.2">
      <c r="A452" s="22"/>
      <c r="B452" s="85" t="str">
        <f t="shared" si="28"/>
        <v/>
      </c>
      <c r="C452" s="86" t="str">
        <f t="shared" si="2"/>
        <v/>
      </c>
      <c r="D452" s="87">
        <f t="shared" si="29"/>
        <v>0</v>
      </c>
      <c r="E452" s="88" t="str">
        <f t="shared" si="30"/>
        <v/>
      </c>
      <c r="F452" s="88" t="str">
        <f t="shared" si="5"/>
        <v/>
      </c>
      <c r="G452" s="89"/>
      <c r="H452" s="90" t="str">
        <f t="shared" si="6"/>
        <v/>
      </c>
      <c r="I452" s="34"/>
      <c r="M452" s="62">
        <f t="shared" si="27"/>
        <v>0</v>
      </c>
    </row>
    <row r="453" spans="1:13" ht="13.2">
      <c r="A453" s="22"/>
      <c r="B453" s="85" t="str">
        <f t="shared" si="28"/>
        <v/>
      </c>
      <c r="C453" s="86" t="str">
        <f t="shared" si="2"/>
        <v/>
      </c>
      <c r="D453" s="87">
        <f t="shared" si="29"/>
        <v>0</v>
      </c>
      <c r="E453" s="88" t="str">
        <f t="shared" si="30"/>
        <v/>
      </c>
      <c r="F453" s="88" t="str">
        <f t="shared" si="5"/>
        <v/>
      </c>
      <c r="G453" s="89"/>
      <c r="H453" s="90" t="str">
        <f t="shared" si="6"/>
        <v/>
      </c>
      <c r="I453" s="34"/>
      <c r="M453" s="62">
        <f t="shared" si="27"/>
        <v>0</v>
      </c>
    </row>
    <row r="454" spans="1:13" ht="13.2">
      <c r="A454" s="22"/>
      <c r="B454" s="85" t="str">
        <f t="shared" si="28"/>
        <v/>
      </c>
      <c r="C454" s="86" t="str">
        <f t="shared" si="2"/>
        <v/>
      </c>
      <c r="D454" s="87">
        <f t="shared" si="29"/>
        <v>0</v>
      </c>
      <c r="E454" s="88" t="str">
        <f t="shared" si="30"/>
        <v/>
      </c>
      <c r="F454" s="88" t="str">
        <f t="shared" si="5"/>
        <v/>
      </c>
      <c r="G454" s="89"/>
      <c r="H454" s="90" t="str">
        <f t="shared" si="6"/>
        <v/>
      </c>
      <c r="I454" s="34"/>
      <c r="M454" s="62">
        <f t="shared" si="27"/>
        <v>0</v>
      </c>
    </row>
    <row r="455" spans="1:13" ht="13.2">
      <c r="A455" s="22"/>
      <c r="B455" s="85" t="str">
        <f t="shared" si="28"/>
        <v/>
      </c>
      <c r="C455" s="86" t="str">
        <f t="shared" si="2"/>
        <v/>
      </c>
      <c r="D455" s="87">
        <f t="shared" si="29"/>
        <v>0</v>
      </c>
      <c r="E455" s="88" t="str">
        <f t="shared" si="30"/>
        <v/>
      </c>
      <c r="F455" s="88" t="str">
        <f t="shared" si="5"/>
        <v/>
      </c>
      <c r="G455" s="89"/>
      <c r="H455" s="90" t="str">
        <f t="shared" si="6"/>
        <v/>
      </c>
      <c r="I455" s="34"/>
      <c r="M455" s="62">
        <f t="shared" si="27"/>
        <v>0</v>
      </c>
    </row>
    <row r="456" spans="1:13" ht="13.2">
      <c r="A456" s="22"/>
      <c r="B456" s="85" t="str">
        <f t="shared" si="28"/>
        <v/>
      </c>
      <c r="C456" s="86" t="str">
        <f t="shared" si="2"/>
        <v/>
      </c>
      <c r="D456" s="87">
        <f t="shared" si="29"/>
        <v>0</v>
      </c>
      <c r="E456" s="88" t="str">
        <f t="shared" si="30"/>
        <v/>
      </c>
      <c r="F456" s="88" t="str">
        <f t="shared" si="5"/>
        <v/>
      </c>
      <c r="G456" s="89"/>
      <c r="H456" s="90" t="str">
        <f t="shared" si="6"/>
        <v/>
      </c>
      <c r="I456" s="34"/>
      <c r="M456" s="62">
        <f t="shared" si="27"/>
        <v>0</v>
      </c>
    </row>
    <row r="457" spans="1:13" ht="13.2">
      <c r="A457" s="22"/>
      <c r="B457" s="85" t="str">
        <f t="shared" si="28"/>
        <v/>
      </c>
      <c r="C457" s="86" t="str">
        <f t="shared" si="2"/>
        <v/>
      </c>
      <c r="D457" s="87">
        <f t="shared" si="29"/>
        <v>0</v>
      </c>
      <c r="E457" s="88" t="str">
        <f t="shared" si="30"/>
        <v/>
      </c>
      <c r="F457" s="88" t="str">
        <f t="shared" si="5"/>
        <v/>
      </c>
      <c r="G457" s="89"/>
      <c r="H457" s="90" t="str">
        <f t="shared" si="6"/>
        <v/>
      </c>
      <c r="I457" s="34"/>
      <c r="M457" s="62">
        <f t="shared" si="27"/>
        <v>0</v>
      </c>
    </row>
    <row r="458" spans="1:13" ht="13.2">
      <c r="A458" s="22"/>
      <c r="B458" s="85" t="str">
        <f t="shared" si="28"/>
        <v/>
      </c>
      <c r="C458" s="86" t="str">
        <f t="shared" si="2"/>
        <v/>
      </c>
      <c r="D458" s="87">
        <f t="shared" si="29"/>
        <v>0</v>
      </c>
      <c r="E458" s="88" t="str">
        <f t="shared" si="30"/>
        <v/>
      </c>
      <c r="F458" s="88" t="str">
        <f t="shared" si="5"/>
        <v/>
      </c>
      <c r="G458" s="89"/>
      <c r="H458" s="90" t="str">
        <f t="shared" si="6"/>
        <v/>
      </c>
      <c r="I458" s="34"/>
      <c r="M458" s="62">
        <f t="shared" si="27"/>
        <v>0</v>
      </c>
    </row>
    <row r="459" spans="1:13" ht="13.2">
      <c r="A459" s="22"/>
      <c r="B459" s="85" t="str">
        <f t="shared" si="28"/>
        <v/>
      </c>
      <c r="C459" s="86" t="str">
        <f t="shared" si="2"/>
        <v/>
      </c>
      <c r="D459" s="87">
        <f t="shared" si="29"/>
        <v>0</v>
      </c>
      <c r="E459" s="88" t="str">
        <f t="shared" si="30"/>
        <v/>
      </c>
      <c r="F459" s="88" t="str">
        <f t="shared" si="5"/>
        <v/>
      </c>
      <c r="G459" s="89"/>
      <c r="H459" s="90" t="str">
        <f t="shared" si="6"/>
        <v/>
      </c>
      <c r="I459" s="34"/>
      <c r="M459" s="62">
        <f t="shared" si="27"/>
        <v>0</v>
      </c>
    </row>
    <row r="460" spans="1:13" ht="13.2">
      <c r="A460" s="22"/>
      <c r="B460" s="85" t="str">
        <f t="shared" si="28"/>
        <v/>
      </c>
      <c r="C460" s="86" t="str">
        <f t="shared" si="2"/>
        <v/>
      </c>
      <c r="D460" s="87">
        <f t="shared" si="29"/>
        <v>0</v>
      </c>
      <c r="E460" s="88" t="str">
        <f t="shared" si="30"/>
        <v/>
      </c>
      <c r="F460" s="88" t="str">
        <f t="shared" si="5"/>
        <v/>
      </c>
      <c r="G460" s="89"/>
      <c r="H460" s="90" t="str">
        <f t="shared" si="6"/>
        <v/>
      </c>
      <c r="I460" s="34"/>
      <c r="M460" s="62">
        <f t="shared" si="27"/>
        <v>0</v>
      </c>
    </row>
    <row r="461" spans="1:13" ht="13.2">
      <c r="A461" s="22"/>
      <c r="B461" s="85" t="str">
        <f t="shared" si="28"/>
        <v/>
      </c>
      <c r="C461" s="86" t="str">
        <f t="shared" si="2"/>
        <v/>
      </c>
      <c r="D461" s="87">
        <f t="shared" si="29"/>
        <v>0</v>
      </c>
      <c r="E461" s="88" t="str">
        <f t="shared" si="30"/>
        <v/>
      </c>
      <c r="F461" s="88" t="str">
        <f t="shared" si="5"/>
        <v/>
      </c>
      <c r="G461" s="89"/>
      <c r="H461" s="90" t="str">
        <f t="shared" si="6"/>
        <v/>
      </c>
      <c r="I461" s="34"/>
      <c r="M461" s="62">
        <f t="shared" si="27"/>
        <v>0</v>
      </c>
    </row>
    <row r="462" spans="1:13" ht="13.2">
      <c r="A462" s="22"/>
      <c r="B462" s="85" t="str">
        <f t="shared" si="28"/>
        <v/>
      </c>
      <c r="C462" s="86" t="str">
        <f t="shared" si="2"/>
        <v/>
      </c>
      <c r="D462" s="87">
        <f t="shared" si="29"/>
        <v>0</v>
      </c>
      <c r="E462" s="88" t="str">
        <f t="shared" si="30"/>
        <v/>
      </c>
      <c r="F462" s="88" t="str">
        <f t="shared" si="5"/>
        <v/>
      </c>
      <c r="G462" s="89"/>
      <c r="H462" s="90" t="str">
        <f t="shared" si="6"/>
        <v/>
      </c>
      <c r="I462" s="34"/>
      <c r="M462" s="62">
        <f t="shared" si="27"/>
        <v>0</v>
      </c>
    </row>
    <row r="463" spans="1:13" ht="13.2">
      <c r="A463" s="22"/>
      <c r="B463" s="85" t="str">
        <f t="shared" si="28"/>
        <v/>
      </c>
      <c r="C463" s="86" t="str">
        <f t="shared" si="2"/>
        <v/>
      </c>
      <c r="D463" s="87">
        <f t="shared" si="29"/>
        <v>0</v>
      </c>
      <c r="E463" s="88" t="str">
        <f t="shared" si="30"/>
        <v/>
      </c>
      <c r="F463" s="88" t="str">
        <f t="shared" si="5"/>
        <v/>
      </c>
      <c r="G463" s="89"/>
      <c r="H463" s="90" t="str">
        <f t="shared" si="6"/>
        <v/>
      </c>
      <c r="I463" s="34"/>
      <c r="M463" s="62">
        <f aca="true" t="shared" si="31" ref="M463:M526">IF(AND(D463&gt;f_tolerance,D464&lt;f_tolerance),1,0)</f>
        <v>0</v>
      </c>
    </row>
    <row r="464" spans="1:13" ht="13.2">
      <c r="A464" s="22"/>
      <c r="B464" s="85" t="str">
        <f aca="true" t="shared" si="32" ref="B464:B527">IF(B463&lt;interm*12,B463+1,"")</f>
        <v/>
      </c>
      <c r="C464" s="86" t="str">
        <f t="shared" si="2"/>
        <v/>
      </c>
      <c r="D464" s="87">
        <f aca="true" t="shared" si="33" ref="D464:D527">IF(B464="",0,MIN(payamt,H463+E464))</f>
        <v>0</v>
      </c>
      <c r="E464" s="88" t="str">
        <f aca="true" t="shared" si="34" ref="E464:E527">IF(B464="","",H463*(inrate/12))</f>
        <v/>
      </c>
      <c r="F464" s="88" t="str">
        <f t="shared" si="5"/>
        <v/>
      </c>
      <c r="G464" s="89"/>
      <c r="H464" s="90" t="str">
        <f t="shared" si="6"/>
        <v/>
      </c>
      <c r="I464" s="34"/>
      <c r="M464" s="62">
        <f t="shared" si="31"/>
        <v>0</v>
      </c>
    </row>
    <row r="465" spans="1:13" ht="13.2">
      <c r="A465" s="22"/>
      <c r="B465" s="85" t="str">
        <f t="shared" si="32"/>
        <v/>
      </c>
      <c r="C465" s="86" t="str">
        <f t="shared" si="2"/>
        <v/>
      </c>
      <c r="D465" s="87">
        <f t="shared" si="33"/>
        <v>0</v>
      </c>
      <c r="E465" s="88" t="str">
        <f t="shared" si="34"/>
        <v/>
      </c>
      <c r="F465" s="88" t="str">
        <f t="shared" si="5"/>
        <v/>
      </c>
      <c r="G465" s="89"/>
      <c r="H465" s="90" t="str">
        <f t="shared" si="6"/>
        <v/>
      </c>
      <c r="I465" s="34"/>
      <c r="M465" s="62">
        <f t="shared" si="31"/>
        <v>0</v>
      </c>
    </row>
    <row r="466" spans="1:13" ht="13.2">
      <c r="A466" s="22"/>
      <c r="B466" s="85" t="str">
        <f t="shared" si="32"/>
        <v/>
      </c>
      <c r="C466" s="86" t="str">
        <f t="shared" si="2"/>
        <v/>
      </c>
      <c r="D466" s="87">
        <f t="shared" si="33"/>
        <v>0</v>
      </c>
      <c r="E466" s="88" t="str">
        <f t="shared" si="34"/>
        <v/>
      </c>
      <c r="F466" s="88" t="str">
        <f t="shared" si="5"/>
        <v/>
      </c>
      <c r="G466" s="89"/>
      <c r="H466" s="90" t="str">
        <f t="shared" si="6"/>
        <v/>
      </c>
      <c r="I466" s="34"/>
      <c r="M466" s="62">
        <f t="shared" si="31"/>
        <v>0</v>
      </c>
    </row>
    <row r="467" spans="1:13" ht="13.2">
      <c r="A467" s="22"/>
      <c r="B467" s="85" t="str">
        <f t="shared" si="32"/>
        <v/>
      </c>
      <c r="C467" s="86" t="str">
        <f t="shared" si="2"/>
        <v/>
      </c>
      <c r="D467" s="87">
        <f t="shared" si="33"/>
        <v>0</v>
      </c>
      <c r="E467" s="88" t="str">
        <f t="shared" si="34"/>
        <v/>
      </c>
      <c r="F467" s="88" t="str">
        <f t="shared" si="5"/>
        <v/>
      </c>
      <c r="G467" s="89"/>
      <c r="H467" s="90" t="str">
        <f t="shared" si="6"/>
        <v/>
      </c>
      <c r="I467" s="34"/>
      <c r="M467" s="62">
        <f t="shared" si="31"/>
        <v>0</v>
      </c>
    </row>
    <row r="468" spans="1:13" ht="13.2">
      <c r="A468" s="22"/>
      <c r="B468" s="85" t="str">
        <f t="shared" si="32"/>
        <v/>
      </c>
      <c r="C468" s="86" t="str">
        <f t="shared" si="2"/>
        <v/>
      </c>
      <c r="D468" s="87">
        <f t="shared" si="33"/>
        <v>0</v>
      </c>
      <c r="E468" s="88" t="str">
        <f t="shared" si="34"/>
        <v/>
      </c>
      <c r="F468" s="88" t="str">
        <f t="shared" si="5"/>
        <v/>
      </c>
      <c r="G468" s="89"/>
      <c r="H468" s="90" t="str">
        <f t="shared" si="6"/>
        <v/>
      </c>
      <c r="I468" s="34"/>
      <c r="M468" s="62">
        <f t="shared" si="31"/>
        <v>0</v>
      </c>
    </row>
    <row r="469" spans="1:13" ht="13.2">
      <c r="A469" s="22"/>
      <c r="B469" s="85" t="str">
        <f t="shared" si="32"/>
        <v/>
      </c>
      <c r="C469" s="86" t="str">
        <f t="shared" si="2"/>
        <v/>
      </c>
      <c r="D469" s="87">
        <f t="shared" si="33"/>
        <v>0</v>
      </c>
      <c r="E469" s="88" t="str">
        <f t="shared" si="34"/>
        <v/>
      </c>
      <c r="F469" s="88" t="str">
        <f t="shared" si="5"/>
        <v/>
      </c>
      <c r="G469" s="89"/>
      <c r="H469" s="90" t="str">
        <f t="shared" si="6"/>
        <v/>
      </c>
      <c r="I469" s="34"/>
      <c r="M469" s="62">
        <f t="shared" si="31"/>
        <v>0</v>
      </c>
    </row>
    <row r="470" spans="1:13" ht="13.2">
      <c r="A470" s="22"/>
      <c r="B470" s="85" t="str">
        <f t="shared" si="32"/>
        <v/>
      </c>
      <c r="C470" s="86" t="str">
        <f t="shared" si="2"/>
        <v/>
      </c>
      <c r="D470" s="87">
        <f t="shared" si="33"/>
        <v>0</v>
      </c>
      <c r="E470" s="88" t="str">
        <f t="shared" si="34"/>
        <v/>
      </c>
      <c r="F470" s="88" t="str">
        <f t="shared" si="5"/>
        <v/>
      </c>
      <c r="G470" s="89"/>
      <c r="H470" s="90" t="str">
        <f t="shared" si="6"/>
        <v/>
      </c>
      <c r="I470" s="34"/>
      <c r="M470" s="62">
        <f t="shared" si="31"/>
        <v>0</v>
      </c>
    </row>
    <row r="471" spans="1:13" ht="13.2">
      <c r="A471" s="22"/>
      <c r="B471" s="85" t="str">
        <f t="shared" si="32"/>
        <v/>
      </c>
      <c r="C471" s="86" t="str">
        <f t="shared" si="2"/>
        <v/>
      </c>
      <c r="D471" s="87">
        <f t="shared" si="33"/>
        <v>0</v>
      </c>
      <c r="E471" s="88" t="str">
        <f t="shared" si="34"/>
        <v/>
      </c>
      <c r="F471" s="88" t="str">
        <f t="shared" si="5"/>
        <v/>
      </c>
      <c r="G471" s="89"/>
      <c r="H471" s="90" t="str">
        <f t="shared" si="6"/>
        <v/>
      </c>
      <c r="I471" s="34"/>
      <c r="M471" s="62">
        <f t="shared" si="31"/>
        <v>0</v>
      </c>
    </row>
    <row r="472" spans="1:13" ht="13.2">
      <c r="A472" s="22"/>
      <c r="B472" s="85" t="str">
        <f t="shared" si="32"/>
        <v/>
      </c>
      <c r="C472" s="86" t="str">
        <f t="shared" si="2"/>
        <v/>
      </c>
      <c r="D472" s="87">
        <f t="shared" si="33"/>
        <v>0</v>
      </c>
      <c r="E472" s="88" t="str">
        <f t="shared" si="34"/>
        <v/>
      </c>
      <c r="F472" s="88" t="str">
        <f t="shared" si="5"/>
        <v/>
      </c>
      <c r="G472" s="89"/>
      <c r="H472" s="90" t="str">
        <f t="shared" si="6"/>
        <v/>
      </c>
      <c r="I472" s="34"/>
      <c r="M472" s="62">
        <f t="shared" si="31"/>
        <v>0</v>
      </c>
    </row>
    <row r="473" spans="1:13" ht="13.2">
      <c r="A473" s="22"/>
      <c r="B473" s="85" t="str">
        <f t="shared" si="32"/>
        <v/>
      </c>
      <c r="C473" s="86" t="str">
        <f t="shared" si="2"/>
        <v/>
      </c>
      <c r="D473" s="87">
        <f t="shared" si="33"/>
        <v>0</v>
      </c>
      <c r="E473" s="88" t="str">
        <f t="shared" si="34"/>
        <v/>
      </c>
      <c r="F473" s="88" t="str">
        <f t="shared" si="5"/>
        <v/>
      </c>
      <c r="G473" s="89"/>
      <c r="H473" s="90" t="str">
        <f t="shared" si="6"/>
        <v/>
      </c>
      <c r="I473" s="34"/>
      <c r="M473" s="62">
        <f t="shared" si="31"/>
        <v>0</v>
      </c>
    </row>
    <row r="474" spans="1:13" ht="13.2">
      <c r="A474" s="22"/>
      <c r="B474" s="85" t="str">
        <f t="shared" si="32"/>
        <v/>
      </c>
      <c r="C474" s="86" t="str">
        <f t="shared" si="2"/>
        <v/>
      </c>
      <c r="D474" s="87">
        <f t="shared" si="33"/>
        <v>0</v>
      </c>
      <c r="E474" s="88" t="str">
        <f t="shared" si="34"/>
        <v/>
      </c>
      <c r="F474" s="88" t="str">
        <f t="shared" si="5"/>
        <v/>
      </c>
      <c r="G474" s="89"/>
      <c r="H474" s="90" t="str">
        <f t="shared" si="6"/>
        <v/>
      </c>
      <c r="I474" s="34"/>
      <c r="M474" s="62">
        <f t="shared" si="31"/>
        <v>0</v>
      </c>
    </row>
    <row r="475" spans="1:13" ht="13.2">
      <c r="A475" s="22"/>
      <c r="B475" s="85" t="str">
        <f t="shared" si="32"/>
        <v/>
      </c>
      <c r="C475" s="86" t="str">
        <f t="shared" si="2"/>
        <v/>
      </c>
      <c r="D475" s="87">
        <f t="shared" si="33"/>
        <v>0</v>
      </c>
      <c r="E475" s="88" t="str">
        <f t="shared" si="34"/>
        <v/>
      </c>
      <c r="F475" s="88" t="str">
        <f t="shared" si="5"/>
        <v/>
      </c>
      <c r="G475" s="89"/>
      <c r="H475" s="90" t="str">
        <f t="shared" si="6"/>
        <v/>
      </c>
      <c r="I475" s="34"/>
      <c r="M475" s="62">
        <f t="shared" si="31"/>
        <v>0</v>
      </c>
    </row>
    <row r="476" spans="1:13" ht="13.2">
      <c r="A476" s="22"/>
      <c r="B476" s="85" t="str">
        <f t="shared" si="32"/>
        <v/>
      </c>
      <c r="C476" s="86" t="str">
        <f t="shared" si="2"/>
        <v/>
      </c>
      <c r="D476" s="87">
        <f t="shared" si="33"/>
        <v>0</v>
      </c>
      <c r="E476" s="88" t="str">
        <f t="shared" si="34"/>
        <v/>
      </c>
      <c r="F476" s="88" t="str">
        <f t="shared" si="5"/>
        <v/>
      </c>
      <c r="G476" s="89"/>
      <c r="H476" s="90" t="str">
        <f t="shared" si="6"/>
        <v/>
      </c>
      <c r="I476" s="34"/>
      <c r="M476" s="62">
        <f t="shared" si="31"/>
        <v>0</v>
      </c>
    </row>
    <row r="477" spans="1:13" ht="13.2">
      <c r="A477" s="22"/>
      <c r="B477" s="85" t="str">
        <f t="shared" si="32"/>
        <v/>
      </c>
      <c r="C477" s="86" t="str">
        <f t="shared" si="2"/>
        <v/>
      </c>
      <c r="D477" s="87">
        <f t="shared" si="33"/>
        <v>0</v>
      </c>
      <c r="E477" s="88" t="str">
        <f t="shared" si="34"/>
        <v/>
      </c>
      <c r="F477" s="88" t="str">
        <f t="shared" si="5"/>
        <v/>
      </c>
      <c r="G477" s="89"/>
      <c r="H477" s="90" t="str">
        <f t="shared" si="6"/>
        <v/>
      </c>
      <c r="I477" s="34"/>
      <c r="M477" s="62">
        <f t="shared" si="31"/>
        <v>0</v>
      </c>
    </row>
    <row r="478" spans="1:13" ht="13.2">
      <c r="A478" s="22"/>
      <c r="B478" s="85" t="str">
        <f t="shared" si="32"/>
        <v/>
      </c>
      <c r="C478" s="86" t="str">
        <f t="shared" si="2"/>
        <v/>
      </c>
      <c r="D478" s="87">
        <f t="shared" si="33"/>
        <v>0</v>
      </c>
      <c r="E478" s="88" t="str">
        <f t="shared" si="34"/>
        <v/>
      </c>
      <c r="F478" s="88" t="str">
        <f t="shared" si="5"/>
        <v/>
      </c>
      <c r="G478" s="89"/>
      <c r="H478" s="90" t="str">
        <f t="shared" si="6"/>
        <v/>
      </c>
      <c r="I478" s="34"/>
      <c r="M478" s="62">
        <f t="shared" si="31"/>
        <v>0</v>
      </c>
    </row>
    <row r="479" spans="1:13" ht="13.2">
      <c r="A479" s="22"/>
      <c r="B479" s="85" t="str">
        <f t="shared" si="32"/>
        <v/>
      </c>
      <c r="C479" s="86" t="str">
        <f t="shared" si="2"/>
        <v/>
      </c>
      <c r="D479" s="87">
        <f t="shared" si="33"/>
        <v>0</v>
      </c>
      <c r="E479" s="88" t="str">
        <f t="shared" si="34"/>
        <v/>
      </c>
      <c r="F479" s="88" t="str">
        <f t="shared" si="5"/>
        <v/>
      </c>
      <c r="G479" s="89"/>
      <c r="H479" s="90" t="str">
        <f t="shared" si="6"/>
        <v/>
      </c>
      <c r="I479" s="34"/>
      <c r="M479" s="62">
        <f t="shared" si="31"/>
        <v>0</v>
      </c>
    </row>
    <row r="480" spans="1:13" ht="13.2">
      <c r="A480" s="22"/>
      <c r="B480" s="85" t="str">
        <f t="shared" si="32"/>
        <v/>
      </c>
      <c r="C480" s="86" t="str">
        <f t="shared" si="2"/>
        <v/>
      </c>
      <c r="D480" s="87">
        <f t="shared" si="33"/>
        <v>0</v>
      </c>
      <c r="E480" s="88" t="str">
        <f t="shared" si="34"/>
        <v/>
      </c>
      <c r="F480" s="88" t="str">
        <f t="shared" si="5"/>
        <v/>
      </c>
      <c r="G480" s="89"/>
      <c r="H480" s="90" t="str">
        <f t="shared" si="6"/>
        <v/>
      </c>
      <c r="I480" s="34"/>
      <c r="M480" s="62">
        <f t="shared" si="31"/>
        <v>0</v>
      </c>
    </row>
    <row r="481" spans="1:13" ht="13.2">
      <c r="A481" s="22"/>
      <c r="B481" s="85" t="str">
        <f t="shared" si="32"/>
        <v/>
      </c>
      <c r="C481" s="86" t="str">
        <f t="shared" si="2"/>
        <v/>
      </c>
      <c r="D481" s="87">
        <f t="shared" si="33"/>
        <v>0</v>
      </c>
      <c r="E481" s="88" t="str">
        <f t="shared" si="34"/>
        <v/>
      </c>
      <c r="F481" s="88" t="str">
        <f t="shared" si="5"/>
        <v/>
      </c>
      <c r="G481" s="89"/>
      <c r="H481" s="90" t="str">
        <f t="shared" si="6"/>
        <v/>
      </c>
      <c r="I481" s="34"/>
      <c r="M481" s="62">
        <f t="shared" si="31"/>
        <v>0</v>
      </c>
    </row>
    <row r="482" spans="1:13" ht="13.2">
      <c r="A482" s="22"/>
      <c r="B482" s="85" t="str">
        <f t="shared" si="32"/>
        <v/>
      </c>
      <c r="C482" s="86" t="str">
        <f t="shared" si="2"/>
        <v/>
      </c>
      <c r="D482" s="87">
        <f t="shared" si="33"/>
        <v>0</v>
      </c>
      <c r="E482" s="88" t="str">
        <f t="shared" si="34"/>
        <v/>
      </c>
      <c r="F482" s="88" t="str">
        <f t="shared" si="5"/>
        <v/>
      </c>
      <c r="G482" s="89"/>
      <c r="H482" s="90" t="str">
        <f t="shared" si="6"/>
        <v/>
      </c>
      <c r="I482" s="34"/>
      <c r="M482" s="62">
        <f t="shared" si="31"/>
        <v>0</v>
      </c>
    </row>
    <row r="483" spans="1:13" ht="13.2">
      <c r="A483" s="22"/>
      <c r="B483" s="85" t="str">
        <f t="shared" si="32"/>
        <v/>
      </c>
      <c r="C483" s="86" t="str">
        <f t="shared" si="2"/>
        <v/>
      </c>
      <c r="D483" s="87">
        <f t="shared" si="33"/>
        <v>0</v>
      </c>
      <c r="E483" s="88" t="str">
        <f t="shared" si="34"/>
        <v/>
      </c>
      <c r="F483" s="88" t="str">
        <f t="shared" si="5"/>
        <v/>
      </c>
      <c r="G483" s="89"/>
      <c r="H483" s="90" t="str">
        <f t="shared" si="6"/>
        <v/>
      </c>
      <c r="I483" s="34"/>
      <c r="M483" s="62">
        <f t="shared" si="31"/>
        <v>0</v>
      </c>
    </row>
    <row r="484" spans="1:13" ht="13.2">
      <c r="A484" s="22"/>
      <c r="B484" s="85" t="str">
        <f t="shared" si="32"/>
        <v/>
      </c>
      <c r="C484" s="86" t="str">
        <f t="shared" si="2"/>
        <v/>
      </c>
      <c r="D484" s="87">
        <f t="shared" si="33"/>
        <v>0</v>
      </c>
      <c r="E484" s="88" t="str">
        <f t="shared" si="34"/>
        <v/>
      </c>
      <c r="F484" s="88" t="str">
        <f t="shared" si="5"/>
        <v/>
      </c>
      <c r="G484" s="89"/>
      <c r="H484" s="90" t="str">
        <f t="shared" si="6"/>
        <v/>
      </c>
      <c r="I484" s="34"/>
      <c r="M484" s="62">
        <f t="shared" si="31"/>
        <v>0</v>
      </c>
    </row>
    <row r="485" spans="1:13" ht="13.2">
      <c r="A485" s="22"/>
      <c r="B485" s="85" t="str">
        <f t="shared" si="32"/>
        <v/>
      </c>
      <c r="C485" s="86" t="str">
        <f t="shared" si="2"/>
        <v/>
      </c>
      <c r="D485" s="87">
        <f t="shared" si="33"/>
        <v>0</v>
      </c>
      <c r="E485" s="88" t="str">
        <f t="shared" si="34"/>
        <v/>
      </c>
      <c r="F485" s="88" t="str">
        <f t="shared" si="5"/>
        <v/>
      </c>
      <c r="G485" s="89"/>
      <c r="H485" s="90" t="str">
        <f t="shared" si="6"/>
        <v/>
      </c>
      <c r="I485" s="34"/>
      <c r="M485" s="62">
        <f t="shared" si="31"/>
        <v>0</v>
      </c>
    </row>
    <row r="486" spans="1:13" ht="13.2">
      <c r="A486" s="22"/>
      <c r="B486" s="85" t="str">
        <f t="shared" si="32"/>
        <v/>
      </c>
      <c r="C486" s="86" t="str">
        <f t="shared" si="2"/>
        <v/>
      </c>
      <c r="D486" s="87">
        <f t="shared" si="33"/>
        <v>0</v>
      </c>
      <c r="E486" s="88" t="str">
        <f t="shared" si="34"/>
        <v/>
      </c>
      <c r="F486" s="88" t="str">
        <f t="shared" si="5"/>
        <v/>
      </c>
      <c r="G486" s="89"/>
      <c r="H486" s="90" t="str">
        <f t="shared" si="6"/>
        <v/>
      </c>
      <c r="I486" s="34"/>
      <c r="M486" s="62">
        <f t="shared" si="31"/>
        <v>0</v>
      </c>
    </row>
    <row r="487" spans="1:13" ht="13.2">
      <c r="A487" s="22"/>
      <c r="B487" s="85" t="str">
        <f t="shared" si="32"/>
        <v/>
      </c>
      <c r="C487" s="86" t="str">
        <f t="shared" si="2"/>
        <v/>
      </c>
      <c r="D487" s="87">
        <f t="shared" si="33"/>
        <v>0</v>
      </c>
      <c r="E487" s="88" t="str">
        <f t="shared" si="34"/>
        <v/>
      </c>
      <c r="F487" s="88" t="str">
        <f t="shared" si="5"/>
        <v/>
      </c>
      <c r="G487" s="89"/>
      <c r="H487" s="90" t="str">
        <f t="shared" si="6"/>
        <v/>
      </c>
      <c r="I487" s="34"/>
      <c r="M487" s="62">
        <f t="shared" si="31"/>
        <v>0</v>
      </c>
    </row>
    <row r="488" spans="1:13" ht="13.2">
      <c r="A488" s="22"/>
      <c r="B488" s="85" t="str">
        <f t="shared" si="32"/>
        <v/>
      </c>
      <c r="C488" s="86" t="str">
        <f t="shared" si="2"/>
        <v/>
      </c>
      <c r="D488" s="87">
        <f t="shared" si="33"/>
        <v>0</v>
      </c>
      <c r="E488" s="88" t="str">
        <f t="shared" si="34"/>
        <v/>
      </c>
      <c r="F488" s="88" t="str">
        <f t="shared" si="5"/>
        <v/>
      </c>
      <c r="G488" s="89"/>
      <c r="H488" s="90" t="str">
        <f t="shared" si="6"/>
        <v/>
      </c>
      <c r="I488" s="34"/>
      <c r="M488" s="62">
        <f t="shared" si="31"/>
        <v>0</v>
      </c>
    </row>
    <row r="489" spans="1:13" ht="13.2">
      <c r="A489" s="22"/>
      <c r="B489" s="85" t="str">
        <f t="shared" si="32"/>
        <v/>
      </c>
      <c r="C489" s="86" t="str">
        <f t="shared" si="2"/>
        <v/>
      </c>
      <c r="D489" s="87">
        <f t="shared" si="33"/>
        <v>0</v>
      </c>
      <c r="E489" s="88" t="str">
        <f t="shared" si="34"/>
        <v/>
      </c>
      <c r="F489" s="88" t="str">
        <f t="shared" si="5"/>
        <v/>
      </c>
      <c r="G489" s="89"/>
      <c r="H489" s="90" t="str">
        <f t="shared" si="6"/>
        <v/>
      </c>
      <c r="I489" s="34"/>
      <c r="M489" s="62">
        <f t="shared" si="31"/>
        <v>0</v>
      </c>
    </row>
    <row r="490" spans="1:13" ht="13.2">
      <c r="A490" s="22"/>
      <c r="B490" s="85" t="str">
        <f t="shared" si="32"/>
        <v/>
      </c>
      <c r="C490" s="86" t="str">
        <f t="shared" si="2"/>
        <v/>
      </c>
      <c r="D490" s="87">
        <f t="shared" si="33"/>
        <v>0</v>
      </c>
      <c r="E490" s="88" t="str">
        <f t="shared" si="34"/>
        <v/>
      </c>
      <c r="F490" s="88" t="str">
        <f t="shared" si="5"/>
        <v/>
      </c>
      <c r="G490" s="89"/>
      <c r="H490" s="90" t="str">
        <f t="shared" si="6"/>
        <v/>
      </c>
      <c r="I490" s="34"/>
      <c r="M490" s="62">
        <f t="shared" si="31"/>
        <v>0</v>
      </c>
    </row>
    <row r="491" spans="1:13" ht="13.2">
      <c r="A491" s="22"/>
      <c r="B491" s="85" t="str">
        <f t="shared" si="32"/>
        <v/>
      </c>
      <c r="C491" s="86" t="str">
        <f t="shared" si="2"/>
        <v/>
      </c>
      <c r="D491" s="87">
        <f t="shared" si="33"/>
        <v>0</v>
      </c>
      <c r="E491" s="88" t="str">
        <f t="shared" si="34"/>
        <v/>
      </c>
      <c r="F491" s="88" t="str">
        <f t="shared" si="5"/>
        <v/>
      </c>
      <c r="G491" s="89"/>
      <c r="H491" s="90" t="str">
        <f t="shared" si="6"/>
        <v/>
      </c>
      <c r="I491" s="34"/>
      <c r="M491" s="62">
        <f t="shared" si="31"/>
        <v>0</v>
      </c>
    </row>
    <row r="492" spans="1:13" ht="13.2">
      <c r="A492" s="22"/>
      <c r="B492" s="85" t="str">
        <f t="shared" si="32"/>
        <v/>
      </c>
      <c r="C492" s="86" t="str">
        <f t="shared" si="2"/>
        <v/>
      </c>
      <c r="D492" s="87">
        <f t="shared" si="33"/>
        <v>0</v>
      </c>
      <c r="E492" s="88" t="str">
        <f t="shared" si="34"/>
        <v/>
      </c>
      <c r="F492" s="88" t="str">
        <f t="shared" si="5"/>
        <v/>
      </c>
      <c r="G492" s="89"/>
      <c r="H492" s="90" t="str">
        <f t="shared" si="6"/>
        <v/>
      </c>
      <c r="I492" s="34"/>
      <c r="M492" s="62">
        <f t="shared" si="31"/>
        <v>0</v>
      </c>
    </row>
    <row r="493" spans="1:13" ht="13.2">
      <c r="A493" s="22"/>
      <c r="B493" s="85" t="str">
        <f t="shared" si="32"/>
        <v/>
      </c>
      <c r="C493" s="86" t="str">
        <f t="shared" si="2"/>
        <v/>
      </c>
      <c r="D493" s="87">
        <f t="shared" si="33"/>
        <v>0</v>
      </c>
      <c r="E493" s="88" t="str">
        <f t="shared" si="34"/>
        <v/>
      </c>
      <c r="F493" s="88" t="str">
        <f t="shared" si="5"/>
        <v/>
      </c>
      <c r="G493" s="89"/>
      <c r="H493" s="90" t="str">
        <f t="shared" si="6"/>
        <v/>
      </c>
      <c r="I493" s="34"/>
      <c r="M493" s="62">
        <f t="shared" si="31"/>
        <v>0</v>
      </c>
    </row>
    <row r="494" spans="1:13" ht="13.2">
      <c r="A494" s="22"/>
      <c r="B494" s="85" t="str">
        <f t="shared" si="32"/>
        <v/>
      </c>
      <c r="C494" s="86" t="str">
        <f t="shared" si="2"/>
        <v/>
      </c>
      <c r="D494" s="87">
        <f t="shared" si="33"/>
        <v>0</v>
      </c>
      <c r="E494" s="88" t="str">
        <f t="shared" si="34"/>
        <v/>
      </c>
      <c r="F494" s="88" t="str">
        <f t="shared" si="5"/>
        <v/>
      </c>
      <c r="G494" s="89"/>
      <c r="H494" s="90" t="str">
        <f t="shared" si="6"/>
        <v/>
      </c>
      <c r="I494" s="34"/>
      <c r="M494" s="62">
        <f t="shared" si="31"/>
        <v>0</v>
      </c>
    </row>
    <row r="495" spans="1:13" ht="13.2">
      <c r="A495" s="22"/>
      <c r="B495" s="85" t="str">
        <f t="shared" si="32"/>
        <v/>
      </c>
      <c r="C495" s="86" t="str">
        <f t="shared" si="2"/>
        <v/>
      </c>
      <c r="D495" s="87">
        <f t="shared" si="33"/>
        <v>0</v>
      </c>
      <c r="E495" s="88" t="str">
        <f t="shared" si="34"/>
        <v/>
      </c>
      <c r="F495" s="88" t="str">
        <f t="shared" si="5"/>
        <v/>
      </c>
      <c r="G495" s="89"/>
      <c r="H495" s="90" t="str">
        <f t="shared" si="6"/>
        <v/>
      </c>
      <c r="I495" s="34"/>
      <c r="M495" s="62">
        <f t="shared" si="31"/>
        <v>0</v>
      </c>
    </row>
    <row r="496" spans="1:13" ht="13.2">
      <c r="A496" s="22"/>
      <c r="B496" s="85" t="str">
        <f t="shared" si="32"/>
        <v/>
      </c>
      <c r="C496" s="86" t="str">
        <f t="shared" si="2"/>
        <v/>
      </c>
      <c r="D496" s="87">
        <f t="shared" si="33"/>
        <v>0</v>
      </c>
      <c r="E496" s="88" t="str">
        <f t="shared" si="34"/>
        <v/>
      </c>
      <c r="F496" s="88" t="str">
        <f t="shared" si="5"/>
        <v/>
      </c>
      <c r="G496" s="89"/>
      <c r="H496" s="90" t="str">
        <f t="shared" si="6"/>
        <v/>
      </c>
      <c r="I496" s="34"/>
      <c r="M496" s="62">
        <f t="shared" si="31"/>
        <v>0</v>
      </c>
    </row>
    <row r="497" spans="1:13" ht="13.2">
      <c r="A497" s="22"/>
      <c r="B497" s="85" t="str">
        <f t="shared" si="32"/>
        <v/>
      </c>
      <c r="C497" s="86" t="str">
        <f t="shared" si="2"/>
        <v/>
      </c>
      <c r="D497" s="87">
        <f t="shared" si="33"/>
        <v>0</v>
      </c>
      <c r="E497" s="88" t="str">
        <f t="shared" si="34"/>
        <v/>
      </c>
      <c r="F497" s="88" t="str">
        <f t="shared" si="5"/>
        <v/>
      </c>
      <c r="G497" s="89"/>
      <c r="H497" s="90" t="str">
        <f t="shared" si="6"/>
        <v/>
      </c>
      <c r="I497" s="34"/>
      <c r="M497" s="62">
        <f t="shared" si="31"/>
        <v>0</v>
      </c>
    </row>
    <row r="498" spans="1:13" ht="13.2">
      <c r="A498" s="22"/>
      <c r="B498" s="85" t="str">
        <f t="shared" si="32"/>
        <v/>
      </c>
      <c r="C498" s="86" t="str">
        <f t="shared" si="2"/>
        <v/>
      </c>
      <c r="D498" s="87">
        <f t="shared" si="33"/>
        <v>0</v>
      </c>
      <c r="E498" s="88" t="str">
        <f t="shared" si="34"/>
        <v/>
      </c>
      <c r="F498" s="88" t="str">
        <f t="shared" si="5"/>
        <v/>
      </c>
      <c r="G498" s="89"/>
      <c r="H498" s="90" t="str">
        <f t="shared" si="6"/>
        <v/>
      </c>
      <c r="I498" s="34"/>
      <c r="M498" s="62">
        <f t="shared" si="31"/>
        <v>0</v>
      </c>
    </row>
    <row r="499" spans="1:13" ht="13.2">
      <c r="A499" s="22"/>
      <c r="B499" s="85" t="str">
        <f t="shared" si="32"/>
        <v/>
      </c>
      <c r="C499" s="86" t="str">
        <f t="shared" si="2"/>
        <v/>
      </c>
      <c r="D499" s="87">
        <f t="shared" si="33"/>
        <v>0</v>
      </c>
      <c r="E499" s="88" t="str">
        <f t="shared" si="34"/>
        <v/>
      </c>
      <c r="F499" s="88" t="str">
        <f t="shared" si="5"/>
        <v/>
      </c>
      <c r="G499" s="89"/>
      <c r="H499" s="90" t="str">
        <f t="shared" si="6"/>
        <v/>
      </c>
      <c r="I499" s="34"/>
      <c r="M499" s="62">
        <f t="shared" si="31"/>
        <v>0</v>
      </c>
    </row>
    <row r="500" spans="1:13" ht="13.2">
      <c r="A500" s="22"/>
      <c r="B500" s="85" t="str">
        <f t="shared" si="32"/>
        <v/>
      </c>
      <c r="C500" s="86" t="str">
        <f t="shared" si="2"/>
        <v/>
      </c>
      <c r="D500" s="87">
        <f t="shared" si="33"/>
        <v>0</v>
      </c>
      <c r="E500" s="88" t="str">
        <f t="shared" si="34"/>
        <v/>
      </c>
      <c r="F500" s="88" t="str">
        <f t="shared" si="5"/>
        <v/>
      </c>
      <c r="G500" s="89"/>
      <c r="H500" s="90" t="str">
        <f t="shared" si="6"/>
        <v/>
      </c>
      <c r="I500" s="34"/>
      <c r="M500" s="62">
        <f t="shared" si="31"/>
        <v>0</v>
      </c>
    </row>
    <row r="501" spans="1:13" ht="13.2">
      <c r="A501" s="22"/>
      <c r="B501" s="85" t="str">
        <f t="shared" si="32"/>
        <v/>
      </c>
      <c r="C501" s="86" t="str">
        <f t="shared" si="2"/>
        <v/>
      </c>
      <c r="D501" s="87">
        <f t="shared" si="33"/>
        <v>0</v>
      </c>
      <c r="E501" s="88" t="str">
        <f t="shared" si="34"/>
        <v/>
      </c>
      <c r="F501" s="88" t="str">
        <f t="shared" si="5"/>
        <v/>
      </c>
      <c r="G501" s="89"/>
      <c r="H501" s="90" t="str">
        <f t="shared" si="6"/>
        <v/>
      </c>
      <c r="I501" s="34"/>
      <c r="M501" s="62">
        <f t="shared" si="31"/>
        <v>0</v>
      </c>
    </row>
    <row r="502" spans="1:13" ht="13.2">
      <c r="A502" s="22"/>
      <c r="B502" s="85" t="str">
        <f t="shared" si="32"/>
        <v/>
      </c>
      <c r="C502" s="86" t="str">
        <f t="shared" si="2"/>
        <v/>
      </c>
      <c r="D502" s="87">
        <f t="shared" si="33"/>
        <v>0</v>
      </c>
      <c r="E502" s="88" t="str">
        <f t="shared" si="34"/>
        <v/>
      </c>
      <c r="F502" s="88" t="str">
        <f t="shared" si="5"/>
        <v/>
      </c>
      <c r="G502" s="89"/>
      <c r="H502" s="90" t="str">
        <f t="shared" si="6"/>
        <v/>
      </c>
      <c r="I502" s="34"/>
      <c r="M502" s="62">
        <f t="shared" si="31"/>
        <v>0</v>
      </c>
    </row>
    <row r="503" spans="1:13" ht="13.2">
      <c r="A503" s="22"/>
      <c r="B503" s="85" t="str">
        <f t="shared" si="32"/>
        <v/>
      </c>
      <c r="C503" s="86" t="str">
        <f t="shared" si="2"/>
        <v/>
      </c>
      <c r="D503" s="87">
        <f t="shared" si="33"/>
        <v>0</v>
      </c>
      <c r="E503" s="88" t="str">
        <f t="shared" si="34"/>
        <v/>
      </c>
      <c r="F503" s="88" t="str">
        <f t="shared" si="5"/>
        <v/>
      </c>
      <c r="G503" s="89"/>
      <c r="H503" s="90" t="str">
        <f t="shared" si="6"/>
        <v/>
      </c>
      <c r="I503" s="34"/>
      <c r="M503" s="62">
        <f t="shared" si="31"/>
        <v>0</v>
      </c>
    </row>
    <row r="504" spans="1:13" ht="13.2">
      <c r="A504" s="22"/>
      <c r="B504" s="85" t="str">
        <f t="shared" si="32"/>
        <v/>
      </c>
      <c r="C504" s="86" t="str">
        <f t="shared" si="2"/>
        <v/>
      </c>
      <c r="D504" s="87">
        <f t="shared" si="33"/>
        <v>0</v>
      </c>
      <c r="E504" s="88" t="str">
        <f t="shared" si="34"/>
        <v/>
      </c>
      <c r="F504" s="88" t="str">
        <f t="shared" si="5"/>
        <v/>
      </c>
      <c r="G504" s="89"/>
      <c r="H504" s="90" t="str">
        <f t="shared" si="6"/>
        <v/>
      </c>
      <c r="I504" s="34"/>
      <c r="M504" s="62">
        <f t="shared" si="31"/>
        <v>0</v>
      </c>
    </row>
    <row r="505" spans="1:13" ht="13.2">
      <c r="A505" s="22"/>
      <c r="B505" s="85" t="str">
        <f t="shared" si="32"/>
        <v/>
      </c>
      <c r="C505" s="86" t="str">
        <f t="shared" si="2"/>
        <v/>
      </c>
      <c r="D505" s="87">
        <f t="shared" si="33"/>
        <v>0</v>
      </c>
      <c r="E505" s="88" t="str">
        <f t="shared" si="34"/>
        <v/>
      </c>
      <c r="F505" s="88" t="str">
        <f t="shared" si="5"/>
        <v/>
      </c>
      <c r="G505" s="89"/>
      <c r="H505" s="90" t="str">
        <f t="shared" si="6"/>
        <v/>
      </c>
      <c r="I505" s="34"/>
      <c r="M505" s="62">
        <f t="shared" si="31"/>
        <v>0</v>
      </c>
    </row>
    <row r="506" spans="1:13" ht="13.2">
      <c r="A506" s="22"/>
      <c r="B506" s="85" t="str">
        <f t="shared" si="32"/>
        <v/>
      </c>
      <c r="C506" s="86" t="str">
        <f t="shared" si="2"/>
        <v/>
      </c>
      <c r="D506" s="87">
        <f t="shared" si="33"/>
        <v>0</v>
      </c>
      <c r="E506" s="88" t="str">
        <f t="shared" si="34"/>
        <v/>
      </c>
      <c r="F506" s="88" t="str">
        <f t="shared" si="5"/>
        <v/>
      </c>
      <c r="G506" s="89"/>
      <c r="H506" s="90" t="str">
        <f t="shared" si="6"/>
        <v/>
      </c>
      <c r="I506" s="34"/>
      <c r="M506" s="62">
        <f t="shared" si="31"/>
        <v>0</v>
      </c>
    </row>
    <row r="507" spans="1:13" ht="13.2">
      <c r="A507" s="22"/>
      <c r="B507" s="85" t="str">
        <f t="shared" si="32"/>
        <v/>
      </c>
      <c r="C507" s="86" t="str">
        <f t="shared" si="2"/>
        <v/>
      </c>
      <c r="D507" s="87">
        <f t="shared" si="33"/>
        <v>0</v>
      </c>
      <c r="E507" s="88" t="str">
        <f t="shared" si="34"/>
        <v/>
      </c>
      <c r="F507" s="88" t="str">
        <f t="shared" si="5"/>
        <v/>
      </c>
      <c r="G507" s="89"/>
      <c r="H507" s="90" t="str">
        <f t="shared" si="6"/>
        <v/>
      </c>
      <c r="I507" s="34"/>
      <c r="M507" s="62">
        <f t="shared" si="31"/>
        <v>0</v>
      </c>
    </row>
    <row r="508" spans="1:13" ht="13.2">
      <c r="A508" s="22"/>
      <c r="B508" s="85" t="str">
        <f t="shared" si="32"/>
        <v/>
      </c>
      <c r="C508" s="86" t="str">
        <f t="shared" si="2"/>
        <v/>
      </c>
      <c r="D508" s="87">
        <f t="shared" si="33"/>
        <v>0</v>
      </c>
      <c r="E508" s="88" t="str">
        <f t="shared" si="34"/>
        <v/>
      </c>
      <c r="F508" s="88" t="str">
        <f t="shared" si="5"/>
        <v/>
      </c>
      <c r="G508" s="89"/>
      <c r="H508" s="90" t="str">
        <f t="shared" si="6"/>
        <v/>
      </c>
      <c r="I508" s="34"/>
      <c r="M508" s="62">
        <f t="shared" si="31"/>
        <v>0</v>
      </c>
    </row>
    <row r="509" spans="1:13" ht="13.2">
      <c r="A509" s="22"/>
      <c r="B509" s="85" t="str">
        <f t="shared" si="32"/>
        <v/>
      </c>
      <c r="C509" s="86" t="str">
        <f t="shared" si="2"/>
        <v/>
      </c>
      <c r="D509" s="87">
        <f t="shared" si="33"/>
        <v>0</v>
      </c>
      <c r="E509" s="88" t="str">
        <f t="shared" si="34"/>
        <v/>
      </c>
      <c r="F509" s="88" t="str">
        <f t="shared" si="5"/>
        <v/>
      </c>
      <c r="G509" s="89"/>
      <c r="H509" s="90" t="str">
        <f t="shared" si="6"/>
        <v/>
      </c>
      <c r="I509" s="34"/>
      <c r="M509" s="62">
        <f t="shared" si="31"/>
        <v>0</v>
      </c>
    </row>
    <row r="510" spans="1:13" ht="13.2">
      <c r="A510" s="22"/>
      <c r="B510" s="85" t="str">
        <f t="shared" si="32"/>
        <v/>
      </c>
      <c r="C510" s="86" t="str">
        <f t="shared" si="2"/>
        <v/>
      </c>
      <c r="D510" s="87">
        <f t="shared" si="33"/>
        <v>0</v>
      </c>
      <c r="E510" s="88" t="str">
        <f t="shared" si="34"/>
        <v/>
      </c>
      <c r="F510" s="88" t="str">
        <f t="shared" si="5"/>
        <v/>
      </c>
      <c r="G510" s="89"/>
      <c r="H510" s="90" t="str">
        <f t="shared" si="6"/>
        <v/>
      </c>
      <c r="I510" s="34"/>
      <c r="M510" s="62">
        <f t="shared" si="31"/>
        <v>0</v>
      </c>
    </row>
    <row r="511" spans="1:13" ht="13.2">
      <c r="A511" s="22"/>
      <c r="B511" s="85" t="str">
        <f t="shared" si="32"/>
        <v/>
      </c>
      <c r="C511" s="86" t="str">
        <f t="shared" si="2"/>
        <v/>
      </c>
      <c r="D511" s="87">
        <f t="shared" si="33"/>
        <v>0</v>
      </c>
      <c r="E511" s="88" t="str">
        <f t="shared" si="34"/>
        <v/>
      </c>
      <c r="F511" s="88" t="str">
        <f t="shared" si="5"/>
        <v/>
      </c>
      <c r="G511" s="89"/>
      <c r="H511" s="90" t="str">
        <f t="shared" si="6"/>
        <v/>
      </c>
      <c r="I511" s="34"/>
      <c r="M511" s="62">
        <f t="shared" si="31"/>
        <v>0</v>
      </c>
    </row>
    <row r="512" spans="1:13" ht="13.2">
      <c r="A512" s="22"/>
      <c r="B512" s="85" t="str">
        <f t="shared" si="32"/>
        <v/>
      </c>
      <c r="C512" s="86" t="str">
        <f t="shared" si="2"/>
        <v/>
      </c>
      <c r="D512" s="87">
        <f t="shared" si="33"/>
        <v>0</v>
      </c>
      <c r="E512" s="88" t="str">
        <f t="shared" si="34"/>
        <v/>
      </c>
      <c r="F512" s="88" t="str">
        <f t="shared" si="5"/>
        <v/>
      </c>
      <c r="G512" s="89"/>
      <c r="H512" s="90" t="str">
        <f t="shared" si="6"/>
        <v/>
      </c>
      <c r="I512" s="34"/>
      <c r="M512" s="62">
        <f t="shared" si="31"/>
        <v>0</v>
      </c>
    </row>
    <row r="513" spans="1:13" ht="13.2">
      <c r="A513" s="22"/>
      <c r="B513" s="85" t="str">
        <f t="shared" si="32"/>
        <v/>
      </c>
      <c r="C513" s="86" t="str">
        <f t="shared" si="2"/>
        <v/>
      </c>
      <c r="D513" s="87">
        <f t="shared" si="33"/>
        <v>0</v>
      </c>
      <c r="E513" s="88" t="str">
        <f t="shared" si="34"/>
        <v/>
      </c>
      <c r="F513" s="88" t="str">
        <f t="shared" si="5"/>
        <v/>
      </c>
      <c r="G513" s="89"/>
      <c r="H513" s="90" t="str">
        <f t="shared" si="6"/>
        <v/>
      </c>
      <c r="I513" s="34"/>
      <c r="M513" s="62">
        <f t="shared" si="31"/>
        <v>0</v>
      </c>
    </row>
    <row r="514" spans="1:13" ht="13.2">
      <c r="A514" s="22"/>
      <c r="B514" s="85" t="str">
        <f t="shared" si="32"/>
        <v/>
      </c>
      <c r="C514" s="86" t="str">
        <f t="shared" si="2"/>
        <v/>
      </c>
      <c r="D514" s="87">
        <f t="shared" si="33"/>
        <v>0</v>
      </c>
      <c r="E514" s="88" t="str">
        <f t="shared" si="34"/>
        <v/>
      </c>
      <c r="F514" s="88" t="str">
        <f t="shared" si="5"/>
        <v/>
      </c>
      <c r="G514" s="89"/>
      <c r="H514" s="90" t="str">
        <f t="shared" si="6"/>
        <v/>
      </c>
      <c r="I514" s="34"/>
      <c r="M514" s="62">
        <f t="shared" si="31"/>
        <v>0</v>
      </c>
    </row>
    <row r="515" spans="1:13" ht="13.2">
      <c r="A515" s="22"/>
      <c r="B515" s="85" t="str">
        <f t="shared" si="32"/>
        <v/>
      </c>
      <c r="C515" s="86" t="str">
        <f t="shared" si="2"/>
        <v/>
      </c>
      <c r="D515" s="87">
        <f t="shared" si="33"/>
        <v>0</v>
      </c>
      <c r="E515" s="88" t="str">
        <f t="shared" si="34"/>
        <v/>
      </c>
      <c r="F515" s="88" t="str">
        <f t="shared" si="5"/>
        <v/>
      </c>
      <c r="G515" s="89"/>
      <c r="H515" s="90" t="str">
        <f t="shared" si="6"/>
        <v/>
      </c>
      <c r="I515" s="34"/>
      <c r="M515" s="62">
        <f t="shared" si="31"/>
        <v>0</v>
      </c>
    </row>
    <row r="516" spans="1:13" ht="13.2">
      <c r="A516" s="22"/>
      <c r="B516" s="85" t="str">
        <f t="shared" si="32"/>
        <v/>
      </c>
      <c r="C516" s="86" t="str">
        <f t="shared" si="2"/>
        <v/>
      </c>
      <c r="D516" s="87">
        <f t="shared" si="33"/>
        <v>0</v>
      </c>
      <c r="E516" s="88" t="str">
        <f t="shared" si="34"/>
        <v/>
      </c>
      <c r="F516" s="88" t="str">
        <f t="shared" si="5"/>
        <v/>
      </c>
      <c r="G516" s="89"/>
      <c r="H516" s="90" t="str">
        <f t="shared" si="6"/>
        <v/>
      </c>
      <c r="I516" s="34"/>
      <c r="M516" s="62">
        <f t="shared" si="31"/>
        <v>0</v>
      </c>
    </row>
    <row r="517" spans="1:13" ht="13.2">
      <c r="A517" s="22"/>
      <c r="B517" s="85" t="str">
        <f t="shared" si="32"/>
        <v/>
      </c>
      <c r="C517" s="86" t="str">
        <f t="shared" si="2"/>
        <v/>
      </c>
      <c r="D517" s="87">
        <f t="shared" si="33"/>
        <v>0</v>
      </c>
      <c r="E517" s="88" t="str">
        <f t="shared" si="34"/>
        <v/>
      </c>
      <c r="F517" s="88" t="str">
        <f t="shared" si="5"/>
        <v/>
      </c>
      <c r="G517" s="89"/>
      <c r="H517" s="90" t="str">
        <f t="shared" si="6"/>
        <v/>
      </c>
      <c r="I517" s="34"/>
      <c r="M517" s="62">
        <f t="shared" si="31"/>
        <v>0</v>
      </c>
    </row>
    <row r="518" spans="1:13" ht="13.2">
      <c r="A518" s="22"/>
      <c r="B518" s="85" t="str">
        <f t="shared" si="32"/>
        <v/>
      </c>
      <c r="C518" s="86" t="str">
        <f t="shared" si="2"/>
        <v/>
      </c>
      <c r="D518" s="87">
        <f t="shared" si="33"/>
        <v>0</v>
      </c>
      <c r="E518" s="88" t="str">
        <f t="shared" si="34"/>
        <v/>
      </c>
      <c r="F518" s="88" t="str">
        <f t="shared" si="5"/>
        <v/>
      </c>
      <c r="G518" s="89"/>
      <c r="H518" s="90" t="str">
        <f t="shared" si="6"/>
        <v/>
      </c>
      <c r="I518" s="34"/>
      <c r="M518" s="62">
        <f t="shared" si="31"/>
        <v>0</v>
      </c>
    </row>
    <row r="519" spans="1:13" ht="13.2">
      <c r="A519" s="22"/>
      <c r="B519" s="85" t="str">
        <f t="shared" si="32"/>
        <v/>
      </c>
      <c r="C519" s="86" t="str">
        <f t="shared" si="2"/>
        <v/>
      </c>
      <c r="D519" s="87">
        <f t="shared" si="33"/>
        <v>0</v>
      </c>
      <c r="E519" s="88" t="str">
        <f t="shared" si="34"/>
        <v/>
      </c>
      <c r="F519" s="88" t="str">
        <f t="shared" si="5"/>
        <v/>
      </c>
      <c r="G519" s="89"/>
      <c r="H519" s="90" t="str">
        <f t="shared" si="6"/>
        <v/>
      </c>
      <c r="I519" s="34"/>
      <c r="M519" s="62">
        <f t="shared" si="31"/>
        <v>0</v>
      </c>
    </row>
    <row r="520" spans="1:13" ht="13.2">
      <c r="A520" s="22"/>
      <c r="B520" s="85" t="str">
        <f t="shared" si="32"/>
        <v/>
      </c>
      <c r="C520" s="86" t="str">
        <f t="shared" si="2"/>
        <v/>
      </c>
      <c r="D520" s="87">
        <f t="shared" si="33"/>
        <v>0</v>
      </c>
      <c r="E520" s="88" t="str">
        <f t="shared" si="34"/>
        <v/>
      </c>
      <c r="F520" s="88" t="str">
        <f t="shared" si="5"/>
        <v/>
      </c>
      <c r="G520" s="89"/>
      <c r="H520" s="90" t="str">
        <f t="shared" si="6"/>
        <v/>
      </c>
      <c r="I520" s="34"/>
      <c r="M520" s="62">
        <f t="shared" si="31"/>
        <v>0</v>
      </c>
    </row>
    <row r="521" spans="1:13" ht="13.2">
      <c r="A521" s="22"/>
      <c r="B521" s="85" t="str">
        <f t="shared" si="32"/>
        <v/>
      </c>
      <c r="C521" s="86" t="str">
        <f t="shared" si="2"/>
        <v/>
      </c>
      <c r="D521" s="87">
        <f t="shared" si="33"/>
        <v>0</v>
      </c>
      <c r="E521" s="88" t="str">
        <f t="shared" si="34"/>
        <v/>
      </c>
      <c r="F521" s="88" t="str">
        <f t="shared" si="5"/>
        <v/>
      </c>
      <c r="G521" s="89"/>
      <c r="H521" s="90" t="str">
        <f t="shared" si="6"/>
        <v/>
      </c>
      <c r="I521" s="34"/>
      <c r="M521" s="62">
        <f t="shared" si="31"/>
        <v>0</v>
      </c>
    </row>
    <row r="522" spans="1:13" ht="13.2">
      <c r="A522" s="22"/>
      <c r="B522" s="85" t="str">
        <f t="shared" si="32"/>
        <v/>
      </c>
      <c r="C522" s="86" t="str">
        <f t="shared" si="2"/>
        <v/>
      </c>
      <c r="D522" s="87">
        <f t="shared" si="33"/>
        <v>0</v>
      </c>
      <c r="E522" s="88" t="str">
        <f t="shared" si="34"/>
        <v/>
      </c>
      <c r="F522" s="88" t="str">
        <f t="shared" si="5"/>
        <v/>
      </c>
      <c r="G522" s="89"/>
      <c r="H522" s="90" t="str">
        <f t="shared" si="6"/>
        <v/>
      </c>
      <c r="I522" s="34"/>
      <c r="M522" s="62">
        <f t="shared" si="31"/>
        <v>0</v>
      </c>
    </row>
    <row r="523" spans="1:13" ht="13.2">
      <c r="A523" s="22"/>
      <c r="B523" s="85" t="str">
        <f t="shared" si="32"/>
        <v/>
      </c>
      <c r="C523" s="86" t="str">
        <f t="shared" si="2"/>
        <v/>
      </c>
      <c r="D523" s="87">
        <f t="shared" si="33"/>
        <v>0</v>
      </c>
      <c r="E523" s="88" t="str">
        <f t="shared" si="34"/>
        <v/>
      </c>
      <c r="F523" s="88" t="str">
        <f t="shared" si="5"/>
        <v/>
      </c>
      <c r="G523" s="89"/>
      <c r="H523" s="90" t="str">
        <f t="shared" si="6"/>
        <v/>
      </c>
      <c r="I523" s="34"/>
      <c r="M523" s="62">
        <f t="shared" si="31"/>
        <v>0</v>
      </c>
    </row>
    <row r="524" spans="1:13" ht="13.2">
      <c r="A524" s="22"/>
      <c r="B524" s="85" t="str">
        <f t="shared" si="32"/>
        <v/>
      </c>
      <c r="C524" s="86" t="str">
        <f t="shared" si="2"/>
        <v/>
      </c>
      <c r="D524" s="87">
        <f t="shared" si="33"/>
        <v>0</v>
      </c>
      <c r="E524" s="88" t="str">
        <f t="shared" si="34"/>
        <v/>
      </c>
      <c r="F524" s="88" t="str">
        <f t="shared" si="5"/>
        <v/>
      </c>
      <c r="G524" s="89"/>
      <c r="H524" s="90" t="str">
        <f t="shared" si="6"/>
        <v/>
      </c>
      <c r="I524" s="34"/>
      <c r="M524" s="62">
        <f t="shared" si="31"/>
        <v>0</v>
      </c>
    </row>
    <row r="525" spans="1:13" ht="13.2">
      <c r="A525" s="22"/>
      <c r="B525" s="85" t="str">
        <f t="shared" si="32"/>
        <v/>
      </c>
      <c r="C525" s="86" t="str">
        <f t="shared" si="2"/>
        <v/>
      </c>
      <c r="D525" s="87">
        <f t="shared" si="33"/>
        <v>0</v>
      </c>
      <c r="E525" s="88" t="str">
        <f t="shared" si="34"/>
        <v/>
      </c>
      <c r="F525" s="88" t="str">
        <f t="shared" si="5"/>
        <v/>
      </c>
      <c r="G525" s="89"/>
      <c r="H525" s="90" t="str">
        <f t="shared" si="6"/>
        <v/>
      </c>
      <c r="I525" s="34"/>
      <c r="M525" s="62">
        <f t="shared" si="31"/>
        <v>0</v>
      </c>
    </row>
    <row r="526" spans="1:13" ht="13.2">
      <c r="A526" s="22"/>
      <c r="B526" s="85" t="str">
        <f t="shared" si="32"/>
        <v/>
      </c>
      <c r="C526" s="86" t="str">
        <f t="shared" si="2"/>
        <v/>
      </c>
      <c r="D526" s="87">
        <f t="shared" si="33"/>
        <v>0</v>
      </c>
      <c r="E526" s="88" t="str">
        <f t="shared" si="34"/>
        <v/>
      </c>
      <c r="F526" s="88" t="str">
        <f t="shared" si="5"/>
        <v/>
      </c>
      <c r="G526" s="89"/>
      <c r="H526" s="90" t="str">
        <f t="shared" si="6"/>
        <v/>
      </c>
      <c r="I526" s="34"/>
      <c r="M526" s="62">
        <f t="shared" si="31"/>
        <v>0</v>
      </c>
    </row>
    <row r="527" spans="1:13" ht="13.2">
      <c r="A527" s="22"/>
      <c r="B527" s="85" t="str">
        <f t="shared" si="32"/>
        <v/>
      </c>
      <c r="C527" s="86" t="str">
        <f t="shared" si="2"/>
        <v/>
      </c>
      <c r="D527" s="87">
        <f t="shared" si="33"/>
        <v>0</v>
      </c>
      <c r="E527" s="88" t="str">
        <f t="shared" si="34"/>
        <v/>
      </c>
      <c r="F527" s="88" t="str">
        <f t="shared" si="5"/>
        <v/>
      </c>
      <c r="G527" s="89"/>
      <c r="H527" s="90" t="str">
        <f t="shared" si="6"/>
        <v/>
      </c>
      <c r="I527" s="34"/>
      <c r="M527" s="62">
        <f aca="true" t="shared" si="35" ref="M527:M590">IF(AND(D527&gt;f_tolerance,D528&lt;f_tolerance),1,0)</f>
        <v>0</v>
      </c>
    </row>
    <row r="528" spans="1:13" ht="13.2">
      <c r="A528" s="22"/>
      <c r="B528" s="85" t="str">
        <f aca="true" t="shared" si="36" ref="B528:B591">IF(B527&lt;interm*12,B527+1,"")</f>
        <v/>
      </c>
      <c r="C528" s="86" t="str">
        <f t="shared" si="2"/>
        <v/>
      </c>
      <c r="D528" s="87">
        <f aca="true" t="shared" si="37" ref="D528:D591">IF(B528="",0,MIN(payamt,H527+E528))</f>
        <v>0</v>
      </c>
      <c r="E528" s="88" t="str">
        <f aca="true" t="shared" si="38" ref="E528:E591">IF(B528="","",H527*(inrate/12))</f>
        <v/>
      </c>
      <c r="F528" s="88" t="str">
        <f t="shared" si="5"/>
        <v/>
      </c>
      <c r="G528" s="89"/>
      <c r="H528" s="90" t="str">
        <f t="shared" si="6"/>
        <v/>
      </c>
      <c r="I528" s="34"/>
      <c r="M528" s="62">
        <f t="shared" si="35"/>
        <v>0</v>
      </c>
    </row>
    <row r="529" spans="1:13" ht="13.2">
      <c r="A529" s="22"/>
      <c r="B529" s="85" t="str">
        <f t="shared" si="36"/>
        <v/>
      </c>
      <c r="C529" s="86" t="str">
        <f t="shared" si="2"/>
        <v/>
      </c>
      <c r="D529" s="87">
        <f t="shared" si="37"/>
        <v>0</v>
      </c>
      <c r="E529" s="88" t="str">
        <f t="shared" si="38"/>
        <v/>
      </c>
      <c r="F529" s="88" t="str">
        <f t="shared" si="5"/>
        <v/>
      </c>
      <c r="G529" s="89"/>
      <c r="H529" s="90" t="str">
        <f t="shared" si="6"/>
        <v/>
      </c>
      <c r="I529" s="34"/>
      <c r="M529" s="62">
        <f t="shared" si="35"/>
        <v>0</v>
      </c>
    </row>
    <row r="530" spans="1:13" ht="13.2">
      <c r="A530" s="22"/>
      <c r="B530" s="85" t="str">
        <f t="shared" si="36"/>
        <v/>
      </c>
      <c r="C530" s="86" t="str">
        <f t="shared" si="2"/>
        <v/>
      </c>
      <c r="D530" s="87">
        <f t="shared" si="37"/>
        <v>0</v>
      </c>
      <c r="E530" s="88" t="str">
        <f t="shared" si="38"/>
        <v/>
      </c>
      <c r="F530" s="88" t="str">
        <f t="shared" si="5"/>
        <v/>
      </c>
      <c r="G530" s="89"/>
      <c r="H530" s="90" t="str">
        <f t="shared" si="6"/>
        <v/>
      </c>
      <c r="I530" s="34"/>
      <c r="M530" s="62">
        <f t="shared" si="35"/>
        <v>0</v>
      </c>
    </row>
    <row r="531" spans="1:13" ht="13.2">
      <c r="A531" s="22"/>
      <c r="B531" s="85" t="str">
        <f t="shared" si="36"/>
        <v/>
      </c>
      <c r="C531" s="86" t="str">
        <f t="shared" si="2"/>
        <v/>
      </c>
      <c r="D531" s="87">
        <f t="shared" si="37"/>
        <v>0</v>
      </c>
      <c r="E531" s="88" t="str">
        <f t="shared" si="38"/>
        <v/>
      </c>
      <c r="F531" s="88" t="str">
        <f t="shared" si="5"/>
        <v/>
      </c>
      <c r="G531" s="89"/>
      <c r="H531" s="90" t="str">
        <f t="shared" si="6"/>
        <v/>
      </c>
      <c r="I531" s="34"/>
      <c r="M531" s="62">
        <f t="shared" si="35"/>
        <v>0</v>
      </c>
    </row>
    <row r="532" spans="1:13" ht="13.2">
      <c r="A532" s="22"/>
      <c r="B532" s="85" t="str">
        <f t="shared" si="36"/>
        <v/>
      </c>
      <c r="C532" s="86" t="str">
        <f t="shared" si="2"/>
        <v/>
      </c>
      <c r="D532" s="87">
        <f t="shared" si="37"/>
        <v>0</v>
      </c>
      <c r="E532" s="88" t="str">
        <f t="shared" si="38"/>
        <v/>
      </c>
      <c r="F532" s="88" t="str">
        <f t="shared" si="5"/>
        <v/>
      </c>
      <c r="G532" s="89"/>
      <c r="H532" s="90" t="str">
        <f t="shared" si="6"/>
        <v/>
      </c>
      <c r="I532" s="34"/>
      <c r="M532" s="62">
        <f t="shared" si="35"/>
        <v>0</v>
      </c>
    </row>
    <row r="533" spans="1:13" ht="13.2">
      <c r="A533" s="22"/>
      <c r="B533" s="85" t="str">
        <f t="shared" si="36"/>
        <v/>
      </c>
      <c r="C533" s="86" t="str">
        <f t="shared" si="2"/>
        <v/>
      </c>
      <c r="D533" s="87">
        <f t="shared" si="37"/>
        <v>0</v>
      </c>
      <c r="E533" s="88" t="str">
        <f t="shared" si="38"/>
        <v/>
      </c>
      <c r="F533" s="88" t="str">
        <f t="shared" si="5"/>
        <v/>
      </c>
      <c r="G533" s="89"/>
      <c r="H533" s="90" t="str">
        <f t="shared" si="6"/>
        <v/>
      </c>
      <c r="I533" s="34"/>
      <c r="M533" s="62">
        <f t="shared" si="35"/>
        <v>0</v>
      </c>
    </row>
    <row r="534" spans="1:13" ht="13.2">
      <c r="A534" s="22"/>
      <c r="B534" s="85" t="str">
        <f t="shared" si="36"/>
        <v/>
      </c>
      <c r="C534" s="86" t="str">
        <f t="shared" si="2"/>
        <v/>
      </c>
      <c r="D534" s="87">
        <f t="shared" si="37"/>
        <v>0</v>
      </c>
      <c r="E534" s="88" t="str">
        <f t="shared" si="38"/>
        <v/>
      </c>
      <c r="F534" s="88" t="str">
        <f t="shared" si="5"/>
        <v/>
      </c>
      <c r="G534" s="89"/>
      <c r="H534" s="90" t="str">
        <f t="shared" si="6"/>
        <v/>
      </c>
      <c r="I534" s="34"/>
      <c r="M534" s="62">
        <f t="shared" si="35"/>
        <v>0</v>
      </c>
    </row>
    <row r="535" spans="1:13" ht="13.2">
      <c r="A535" s="22"/>
      <c r="B535" s="85" t="str">
        <f t="shared" si="36"/>
        <v/>
      </c>
      <c r="C535" s="86" t="str">
        <f t="shared" si="2"/>
        <v/>
      </c>
      <c r="D535" s="87">
        <f t="shared" si="37"/>
        <v>0</v>
      </c>
      <c r="E535" s="88" t="str">
        <f t="shared" si="38"/>
        <v/>
      </c>
      <c r="F535" s="88" t="str">
        <f t="shared" si="5"/>
        <v/>
      </c>
      <c r="G535" s="89"/>
      <c r="H535" s="90" t="str">
        <f t="shared" si="6"/>
        <v/>
      </c>
      <c r="I535" s="34"/>
      <c r="M535" s="62">
        <f t="shared" si="35"/>
        <v>0</v>
      </c>
    </row>
    <row r="536" spans="1:13" ht="13.2">
      <c r="A536" s="22"/>
      <c r="B536" s="85" t="str">
        <f t="shared" si="36"/>
        <v/>
      </c>
      <c r="C536" s="86" t="str">
        <f t="shared" si="2"/>
        <v/>
      </c>
      <c r="D536" s="87">
        <f t="shared" si="37"/>
        <v>0</v>
      </c>
      <c r="E536" s="88" t="str">
        <f t="shared" si="38"/>
        <v/>
      </c>
      <c r="F536" s="88" t="str">
        <f t="shared" si="5"/>
        <v/>
      </c>
      <c r="G536" s="89"/>
      <c r="H536" s="90" t="str">
        <f t="shared" si="6"/>
        <v/>
      </c>
      <c r="I536" s="34"/>
      <c r="M536" s="62">
        <f t="shared" si="35"/>
        <v>0</v>
      </c>
    </row>
    <row r="537" spans="1:13" ht="13.2">
      <c r="A537" s="22"/>
      <c r="B537" s="85" t="str">
        <f t="shared" si="36"/>
        <v/>
      </c>
      <c r="C537" s="86" t="str">
        <f t="shared" si="2"/>
        <v/>
      </c>
      <c r="D537" s="87">
        <f t="shared" si="37"/>
        <v>0</v>
      </c>
      <c r="E537" s="88" t="str">
        <f t="shared" si="38"/>
        <v/>
      </c>
      <c r="F537" s="88" t="str">
        <f t="shared" si="5"/>
        <v/>
      </c>
      <c r="G537" s="89"/>
      <c r="H537" s="90" t="str">
        <f t="shared" si="6"/>
        <v/>
      </c>
      <c r="I537" s="34"/>
      <c r="M537" s="62">
        <f t="shared" si="35"/>
        <v>0</v>
      </c>
    </row>
    <row r="538" spans="1:13" ht="13.2">
      <c r="A538" s="22"/>
      <c r="B538" s="85" t="str">
        <f t="shared" si="36"/>
        <v/>
      </c>
      <c r="C538" s="86" t="str">
        <f t="shared" si="2"/>
        <v/>
      </c>
      <c r="D538" s="87">
        <f t="shared" si="37"/>
        <v>0</v>
      </c>
      <c r="E538" s="88" t="str">
        <f t="shared" si="38"/>
        <v/>
      </c>
      <c r="F538" s="88" t="str">
        <f t="shared" si="5"/>
        <v/>
      </c>
      <c r="G538" s="89"/>
      <c r="H538" s="90" t="str">
        <f t="shared" si="6"/>
        <v/>
      </c>
      <c r="I538" s="34"/>
      <c r="M538" s="62">
        <f t="shared" si="35"/>
        <v>0</v>
      </c>
    </row>
    <row r="539" spans="1:13" ht="13.2">
      <c r="A539" s="22"/>
      <c r="B539" s="85" t="str">
        <f t="shared" si="36"/>
        <v/>
      </c>
      <c r="C539" s="86" t="str">
        <f t="shared" si="2"/>
        <v/>
      </c>
      <c r="D539" s="87">
        <f t="shared" si="37"/>
        <v>0</v>
      </c>
      <c r="E539" s="88" t="str">
        <f t="shared" si="38"/>
        <v/>
      </c>
      <c r="F539" s="88" t="str">
        <f t="shared" si="5"/>
        <v/>
      </c>
      <c r="G539" s="89"/>
      <c r="H539" s="90" t="str">
        <f t="shared" si="6"/>
        <v/>
      </c>
      <c r="I539" s="34"/>
      <c r="M539" s="62">
        <f t="shared" si="35"/>
        <v>0</v>
      </c>
    </row>
    <row r="540" spans="1:13" ht="13.2">
      <c r="A540" s="22"/>
      <c r="B540" s="85" t="str">
        <f t="shared" si="36"/>
        <v/>
      </c>
      <c r="C540" s="86" t="str">
        <f t="shared" si="2"/>
        <v/>
      </c>
      <c r="D540" s="87">
        <f t="shared" si="37"/>
        <v>0</v>
      </c>
      <c r="E540" s="88" t="str">
        <f t="shared" si="38"/>
        <v/>
      </c>
      <c r="F540" s="88" t="str">
        <f t="shared" si="5"/>
        <v/>
      </c>
      <c r="G540" s="89"/>
      <c r="H540" s="90" t="str">
        <f t="shared" si="6"/>
        <v/>
      </c>
      <c r="I540" s="34"/>
      <c r="M540" s="62">
        <f t="shared" si="35"/>
        <v>0</v>
      </c>
    </row>
    <row r="541" spans="1:13" ht="13.2">
      <c r="A541" s="22"/>
      <c r="B541" s="85" t="str">
        <f t="shared" si="36"/>
        <v/>
      </c>
      <c r="C541" s="86" t="str">
        <f t="shared" si="2"/>
        <v/>
      </c>
      <c r="D541" s="87">
        <f t="shared" si="37"/>
        <v>0</v>
      </c>
      <c r="E541" s="88" t="str">
        <f t="shared" si="38"/>
        <v/>
      </c>
      <c r="F541" s="88" t="str">
        <f t="shared" si="5"/>
        <v/>
      </c>
      <c r="G541" s="89"/>
      <c r="H541" s="90" t="str">
        <f t="shared" si="6"/>
        <v/>
      </c>
      <c r="I541" s="34"/>
      <c r="M541" s="62">
        <f t="shared" si="35"/>
        <v>0</v>
      </c>
    </row>
    <row r="542" spans="1:13" ht="13.2">
      <c r="A542" s="22"/>
      <c r="B542" s="85" t="str">
        <f t="shared" si="36"/>
        <v/>
      </c>
      <c r="C542" s="86" t="str">
        <f t="shared" si="2"/>
        <v/>
      </c>
      <c r="D542" s="87">
        <f t="shared" si="37"/>
        <v>0</v>
      </c>
      <c r="E542" s="88" t="str">
        <f t="shared" si="38"/>
        <v/>
      </c>
      <c r="F542" s="88" t="str">
        <f t="shared" si="5"/>
        <v/>
      </c>
      <c r="G542" s="89"/>
      <c r="H542" s="90" t="str">
        <f t="shared" si="6"/>
        <v/>
      </c>
      <c r="I542" s="34"/>
      <c r="M542" s="62">
        <f t="shared" si="35"/>
        <v>0</v>
      </c>
    </row>
    <row r="543" spans="1:13" ht="13.2">
      <c r="A543" s="22"/>
      <c r="B543" s="85" t="str">
        <f t="shared" si="36"/>
        <v/>
      </c>
      <c r="C543" s="86" t="str">
        <f t="shared" si="2"/>
        <v/>
      </c>
      <c r="D543" s="87">
        <f t="shared" si="37"/>
        <v>0</v>
      </c>
      <c r="E543" s="88" t="str">
        <f t="shared" si="38"/>
        <v/>
      </c>
      <c r="F543" s="88" t="str">
        <f t="shared" si="5"/>
        <v/>
      </c>
      <c r="G543" s="89"/>
      <c r="H543" s="90" t="str">
        <f t="shared" si="6"/>
        <v/>
      </c>
      <c r="I543" s="34"/>
      <c r="M543" s="62">
        <f t="shared" si="35"/>
        <v>0</v>
      </c>
    </row>
    <row r="544" spans="1:13" ht="13.2">
      <c r="A544" s="22"/>
      <c r="B544" s="85" t="str">
        <f t="shared" si="36"/>
        <v/>
      </c>
      <c r="C544" s="86" t="str">
        <f t="shared" si="2"/>
        <v/>
      </c>
      <c r="D544" s="87">
        <f t="shared" si="37"/>
        <v>0</v>
      </c>
      <c r="E544" s="88" t="str">
        <f t="shared" si="38"/>
        <v/>
      </c>
      <c r="F544" s="88" t="str">
        <f t="shared" si="5"/>
        <v/>
      </c>
      <c r="G544" s="89"/>
      <c r="H544" s="90" t="str">
        <f t="shared" si="6"/>
        <v/>
      </c>
      <c r="I544" s="34"/>
      <c r="M544" s="62">
        <f t="shared" si="35"/>
        <v>0</v>
      </c>
    </row>
    <row r="545" spans="1:13" ht="13.2">
      <c r="A545" s="22"/>
      <c r="B545" s="85" t="str">
        <f t="shared" si="36"/>
        <v/>
      </c>
      <c r="C545" s="86" t="str">
        <f t="shared" si="2"/>
        <v/>
      </c>
      <c r="D545" s="87">
        <f t="shared" si="37"/>
        <v>0</v>
      </c>
      <c r="E545" s="88" t="str">
        <f t="shared" si="38"/>
        <v/>
      </c>
      <c r="F545" s="88" t="str">
        <f t="shared" si="5"/>
        <v/>
      </c>
      <c r="G545" s="89"/>
      <c r="H545" s="90" t="str">
        <f t="shared" si="6"/>
        <v/>
      </c>
      <c r="I545" s="34"/>
      <c r="M545" s="62">
        <f t="shared" si="35"/>
        <v>0</v>
      </c>
    </row>
    <row r="546" spans="1:13" ht="13.2">
      <c r="A546" s="22"/>
      <c r="B546" s="85" t="str">
        <f t="shared" si="36"/>
        <v/>
      </c>
      <c r="C546" s="86" t="str">
        <f t="shared" si="2"/>
        <v/>
      </c>
      <c r="D546" s="87">
        <f t="shared" si="37"/>
        <v>0</v>
      </c>
      <c r="E546" s="88" t="str">
        <f t="shared" si="38"/>
        <v/>
      </c>
      <c r="F546" s="88" t="str">
        <f t="shared" si="5"/>
        <v/>
      </c>
      <c r="G546" s="89"/>
      <c r="H546" s="90" t="str">
        <f t="shared" si="6"/>
        <v/>
      </c>
      <c r="I546" s="34"/>
      <c r="M546" s="62">
        <f t="shared" si="35"/>
        <v>0</v>
      </c>
    </row>
    <row r="547" spans="1:13" ht="13.2">
      <c r="A547" s="22"/>
      <c r="B547" s="85" t="str">
        <f t="shared" si="36"/>
        <v/>
      </c>
      <c r="C547" s="86" t="str">
        <f t="shared" si="2"/>
        <v/>
      </c>
      <c r="D547" s="87">
        <f t="shared" si="37"/>
        <v>0</v>
      </c>
      <c r="E547" s="88" t="str">
        <f t="shared" si="38"/>
        <v/>
      </c>
      <c r="F547" s="88" t="str">
        <f t="shared" si="5"/>
        <v/>
      </c>
      <c r="G547" s="89"/>
      <c r="H547" s="90" t="str">
        <f t="shared" si="6"/>
        <v/>
      </c>
      <c r="I547" s="34"/>
      <c r="M547" s="62">
        <f t="shared" si="35"/>
        <v>0</v>
      </c>
    </row>
    <row r="548" spans="1:13" ht="13.2">
      <c r="A548" s="22"/>
      <c r="B548" s="85" t="str">
        <f t="shared" si="36"/>
        <v/>
      </c>
      <c r="C548" s="86" t="str">
        <f t="shared" si="2"/>
        <v/>
      </c>
      <c r="D548" s="87">
        <f t="shared" si="37"/>
        <v>0</v>
      </c>
      <c r="E548" s="88" t="str">
        <f t="shared" si="38"/>
        <v/>
      </c>
      <c r="F548" s="88" t="str">
        <f t="shared" si="5"/>
        <v/>
      </c>
      <c r="G548" s="89"/>
      <c r="H548" s="90" t="str">
        <f t="shared" si="6"/>
        <v/>
      </c>
      <c r="I548" s="34"/>
      <c r="M548" s="62">
        <f t="shared" si="35"/>
        <v>0</v>
      </c>
    </row>
    <row r="549" spans="1:13" ht="13.2">
      <c r="A549" s="22"/>
      <c r="B549" s="85" t="str">
        <f t="shared" si="36"/>
        <v/>
      </c>
      <c r="C549" s="86" t="str">
        <f t="shared" si="2"/>
        <v/>
      </c>
      <c r="D549" s="87">
        <f t="shared" si="37"/>
        <v>0</v>
      </c>
      <c r="E549" s="88" t="str">
        <f t="shared" si="38"/>
        <v/>
      </c>
      <c r="F549" s="88" t="str">
        <f t="shared" si="5"/>
        <v/>
      </c>
      <c r="G549" s="89"/>
      <c r="H549" s="90" t="str">
        <f t="shared" si="6"/>
        <v/>
      </c>
      <c r="I549" s="34"/>
      <c r="M549" s="62">
        <f t="shared" si="35"/>
        <v>0</v>
      </c>
    </row>
    <row r="550" spans="1:13" ht="13.2">
      <c r="A550" s="22"/>
      <c r="B550" s="85" t="str">
        <f t="shared" si="36"/>
        <v/>
      </c>
      <c r="C550" s="86" t="str">
        <f t="shared" si="2"/>
        <v/>
      </c>
      <c r="D550" s="87">
        <f t="shared" si="37"/>
        <v>0</v>
      </c>
      <c r="E550" s="88" t="str">
        <f t="shared" si="38"/>
        <v/>
      </c>
      <c r="F550" s="88" t="str">
        <f t="shared" si="5"/>
        <v/>
      </c>
      <c r="G550" s="89"/>
      <c r="H550" s="90" t="str">
        <f t="shared" si="6"/>
        <v/>
      </c>
      <c r="I550" s="34"/>
      <c r="M550" s="62">
        <f t="shared" si="35"/>
        <v>0</v>
      </c>
    </row>
    <row r="551" spans="1:13" ht="13.2">
      <c r="A551" s="22"/>
      <c r="B551" s="85" t="str">
        <f t="shared" si="36"/>
        <v/>
      </c>
      <c r="C551" s="86" t="str">
        <f t="shared" si="2"/>
        <v/>
      </c>
      <c r="D551" s="87">
        <f t="shared" si="37"/>
        <v>0</v>
      </c>
      <c r="E551" s="88" t="str">
        <f t="shared" si="38"/>
        <v/>
      </c>
      <c r="F551" s="88" t="str">
        <f t="shared" si="5"/>
        <v/>
      </c>
      <c r="G551" s="89"/>
      <c r="H551" s="90" t="str">
        <f t="shared" si="6"/>
        <v/>
      </c>
      <c r="I551" s="34"/>
      <c r="M551" s="62">
        <f t="shared" si="35"/>
        <v>0</v>
      </c>
    </row>
    <row r="552" spans="1:13" ht="13.2">
      <c r="A552" s="22"/>
      <c r="B552" s="85" t="str">
        <f t="shared" si="36"/>
        <v/>
      </c>
      <c r="C552" s="86" t="str">
        <f t="shared" si="2"/>
        <v/>
      </c>
      <c r="D552" s="87">
        <f t="shared" si="37"/>
        <v>0</v>
      </c>
      <c r="E552" s="88" t="str">
        <f t="shared" si="38"/>
        <v/>
      </c>
      <c r="F552" s="88" t="str">
        <f t="shared" si="5"/>
        <v/>
      </c>
      <c r="G552" s="89"/>
      <c r="H552" s="90" t="str">
        <f t="shared" si="6"/>
        <v/>
      </c>
      <c r="I552" s="34"/>
      <c r="M552" s="62">
        <f t="shared" si="35"/>
        <v>0</v>
      </c>
    </row>
    <row r="553" spans="1:13" ht="13.2">
      <c r="A553" s="22"/>
      <c r="B553" s="85" t="str">
        <f t="shared" si="36"/>
        <v/>
      </c>
      <c r="C553" s="86" t="str">
        <f t="shared" si="2"/>
        <v/>
      </c>
      <c r="D553" s="87">
        <f t="shared" si="37"/>
        <v>0</v>
      </c>
      <c r="E553" s="88" t="str">
        <f t="shared" si="38"/>
        <v/>
      </c>
      <c r="F553" s="88" t="str">
        <f t="shared" si="5"/>
        <v/>
      </c>
      <c r="G553" s="89"/>
      <c r="H553" s="90" t="str">
        <f t="shared" si="6"/>
        <v/>
      </c>
      <c r="I553" s="34"/>
      <c r="M553" s="62">
        <f t="shared" si="35"/>
        <v>0</v>
      </c>
    </row>
    <row r="554" spans="1:13" ht="13.2">
      <c r="A554" s="22"/>
      <c r="B554" s="85" t="str">
        <f t="shared" si="36"/>
        <v/>
      </c>
      <c r="C554" s="86" t="str">
        <f t="shared" si="2"/>
        <v/>
      </c>
      <c r="D554" s="87">
        <f t="shared" si="37"/>
        <v>0</v>
      </c>
      <c r="E554" s="88" t="str">
        <f t="shared" si="38"/>
        <v/>
      </c>
      <c r="F554" s="88" t="str">
        <f t="shared" si="5"/>
        <v/>
      </c>
      <c r="G554" s="89"/>
      <c r="H554" s="90" t="str">
        <f t="shared" si="6"/>
        <v/>
      </c>
      <c r="I554" s="34"/>
      <c r="M554" s="62">
        <f t="shared" si="35"/>
        <v>0</v>
      </c>
    </row>
    <row r="555" spans="1:13" ht="13.2">
      <c r="A555" s="22"/>
      <c r="B555" s="85" t="str">
        <f t="shared" si="36"/>
        <v/>
      </c>
      <c r="C555" s="86" t="str">
        <f t="shared" si="2"/>
        <v/>
      </c>
      <c r="D555" s="87">
        <f t="shared" si="37"/>
        <v>0</v>
      </c>
      <c r="E555" s="88" t="str">
        <f t="shared" si="38"/>
        <v/>
      </c>
      <c r="F555" s="88" t="str">
        <f t="shared" si="5"/>
        <v/>
      </c>
      <c r="G555" s="89"/>
      <c r="H555" s="90" t="str">
        <f t="shared" si="6"/>
        <v/>
      </c>
      <c r="I555" s="34"/>
      <c r="M555" s="62">
        <f t="shared" si="35"/>
        <v>0</v>
      </c>
    </row>
    <row r="556" spans="1:13" ht="13.2">
      <c r="A556" s="22"/>
      <c r="B556" s="85" t="str">
        <f t="shared" si="36"/>
        <v/>
      </c>
      <c r="C556" s="86" t="str">
        <f t="shared" si="2"/>
        <v/>
      </c>
      <c r="D556" s="87">
        <f t="shared" si="37"/>
        <v>0</v>
      </c>
      <c r="E556" s="88" t="str">
        <f t="shared" si="38"/>
        <v/>
      </c>
      <c r="F556" s="88" t="str">
        <f t="shared" si="5"/>
        <v/>
      </c>
      <c r="G556" s="89"/>
      <c r="H556" s="90" t="str">
        <f t="shared" si="6"/>
        <v/>
      </c>
      <c r="I556" s="34"/>
      <c r="M556" s="62">
        <f t="shared" si="35"/>
        <v>0</v>
      </c>
    </row>
    <row r="557" spans="1:13" ht="13.2">
      <c r="A557" s="22"/>
      <c r="B557" s="85" t="str">
        <f t="shared" si="36"/>
        <v/>
      </c>
      <c r="C557" s="86" t="str">
        <f t="shared" si="2"/>
        <v/>
      </c>
      <c r="D557" s="87">
        <f t="shared" si="37"/>
        <v>0</v>
      </c>
      <c r="E557" s="88" t="str">
        <f t="shared" si="38"/>
        <v/>
      </c>
      <c r="F557" s="88" t="str">
        <f t="shared" si="5"/>
        <v/>
      </c>
      <c r="G557" s="89"/>
      <c r="H557" s="90" t="str">
        <f t="shared" si="6"/>
        <v/>
      </c>
      <c r="I557" s="34"/>
      <c r="M557" s="62">
        <f t="shared" si="35"/>
        <v>0</v>
      </c>
    </row>
    <row r="558" spans="1:13" ht="13.2">
      <c r="A558" s="22"/>
      <c r="B558" s="85" t="str">
        <f t="shared" si="36"/>
        <v/>
      </c>
      <c r="C558" s="86" t="str">
        <f t="shared" si="2"/>
        <v/>
      </c>
      <c r="D558" s="87">
        <f t="shared" si="37"/>
        <v>0</v>
      </c>
      <c r="E558" s="88" t="str">
        <f t="shared" si="38"/>
        <v/>
      </c>
      <c r="F558" s="88" t="str">
        <f t="shared" si="5"/>
        <v/>
      </c>
      <c r="G558" s="89"/>
      <c r="H558" s="90" t="str">
        <f t="shared" si="6"/>
        <v/>
      </c>
      <c r="I558" s="34"/>
      <c r="M558" s="62">
        <f t="shared" si="35"/>
        <v>0</v>
      </c>
    </row>
    <row r="559" spans="1:13" ht="13.2">
      <c r="A559" s="22"/>
      <c r="B559" s="85" t="str">
        <f t="shared" si="36"/>
        <v/>
      </c>
      <c r="C559" s="86" t="str">
        <f t="shared" si="2"/>
        <v/>
      </c>
      <c r="D559" s="87">
        <f t="shared" si="37"/>
        <v>0</v>
      </c>
      <c r="E559" s="88" t="str">
        <f t="shared" si="38"/>
        <v/>
      </c>
      <c r="F559" s="88" t="str">
        <f t="shared" si="5"/>
        <v/>
      </c>
      <c r="G559" s="89"/>
      <c r="H559" s="90" t="str">
        <f t="shared" si="6"/>
        <v/>
      </c>
      <c r="I559" s="34"/>
      <c r="M559" s="62">
        <f t="shared" si="35"/>
        <v>0</v>
      </c>
    </row>
    <row r="560" spans="1:13" ht="13.2">
      <c r="A560" s="22"/>
      <c r="B560" s="85" t="str">
        <f t="shared" si="36"/>
        <v/>
      </c>
      <c r="C560" s="86" t="str">
        <f t="shared" si="2"/>
        <v/>
      </c>
      <c r="D560" s="87">
        <f t="shared" si="37"/>
        <v>0</v>
      </c>
      <c r="E560" s="88" t="str">
        <f t="shared" si="38"/>
        <v/>
      </c>
      <c r="F560" s="88" t="str">
        <f t="shared" si="5"/>
        <v/>
      </c>
      <c r="G560" s="89"/>
      <c r="H560" s="90" t="str">
        <f t="shared" si="6"/>
        <v/>
      </c>
      <c r="I560" s="34"/>
      <c r="M560" s="62">
        <f t="shared" si="35"/>
        <v>0</v>
      </c>
    </row>
    <row r="561" spans="1:13" ht="13.2">
      <c r="A561" s="22"/>
      <c r="B561" s="85" t="str">
        <f t="shared" si="36"/>
        <v/>
      </c>
      <c r="C561" s="86" t="str">
        <f t="shared" si="2"/>
        <v/>
      </c>
      <c r="D561" s="87">
        <f t="shared" si="37"/>
        <v>0</v>
      </c>
      <c r="E561" s="88" t="str">
        <f t="shared" si="38"/>
        <v/>
      </c>
      <c r="F561" s="88" t="str">
        <f t="shared" si="5"/>
        <v/>
      </c>
      <c r="G561" s="89"/>
      <c r="H561" s="90" t="str">
        <f t="shared" si="6"/>
        <v/>
      </c>
      <c r="I561" s="34"/>
      <c r="M561" s="62">
        <f t="shared" si="35"/>
        <v>0</v>
      </c>
    </row>
    <row r="562" spans="1:13" ht="13.2">
      <c r="A562" s="22"/>
      <c r="B562" s="85" t="str">
        <f t="shared" si="36"/>
        <v/>
      </c>
      <c r="C562" s="86" t="str">
        <f t="shared" si="2"/>
        <v/>
      </c>
      <c r="D562" s="87">
        <f t="shared" si="37"/>
        <v>0</v>
      </c>
      <c r="E562" s="88" t="str">
        <f t="shared" si="38"/>
        <v/>
      </c>
      <c r="F562" s="88" t="str">
        <f t="shared" si="5"/>
        <v/>
      </c>
      <c r="G562" s="89"/>
      <c r="H562" s="90" t="str">
        <f t="shared" si="6"/>
        <v/>
      </c>
      <c r="I562" s="34"/>
      <c r="M562" s="62">
        <f t="shared" si="35"/>
        <v>0</v>
      </c>
    </row>
    <row r="563" spans="1:13" ht="13.2">
      <c r="A563" s="22"/>
      <c r="B563" s="85" t="str">
        <f t="shared" si="36"/>
        <v/>
      </c>
      <c r="C563" s="86" t="str">
        <f t="shared" si="2"/>
        <v/>
      </c>
      <c r="D563" s="87">
        <f t="shared" si="37"/>
        <v>0</v>
      </c>
      <c r="E563" s="88" t="str">
        <f t="shared" si="38"/>
        <v/>
      </c>
      <c r="F563" s="88" t="str">
        <f t="shared" si="5"/>
        <v/>
      </c>
      <c r="G563" s="89"/>
      <c r="H563" s="90" t="str">
        <f t="shared" si="6"/>
        <v/>
      </c>
      <c r="I563" s="34"/>
      <c r="M563" s="62">
        <f t="shared" si="35"/>
        <v>0</v>
      </c>
    </row>
    <row r="564" spans="1:13" ht="13.2">
      <c r="A564" s="22"/>
      <c r="B564" s="85" t="str">
        <f t="shared" si="36"/>
        <v/>
      </c>
      <c r="C564" s="86" t="str">
        <f t="shared" si="2"/>
        <v/>
      </c>
      <c r="D564" s="87">
        <f t="shared" si="37"/>
        <v>0</v>
      </c>
      <c r="E564" s="88" t="str">
        <f t="shared" si="38"/>
        <v/>
      </c>
      <c r="F564" s="88" t="str">
        <f t="shared" si="5"/>
        <v/>
      </c>
      <c r="G564" s="89"/>
      <c r="H564" s="90" t="str">
        <f t="shared" si="6"/>
        <v/>
      </c>
      <c r="I564" s="34"/>
      <c r="M564" s="62">
        <f t="shared" si="35"/>
        <v>0</v>
      </c>
    </row>
    <row r="565" spans="1:13" ht="13.2">
      <c r="A565" s="22"/>
      <c r="B565" s="85" t="str">
        <f t="shared" si="36"/>
        <v/>
      </c>
      <c r="C565" s="86" t="str">
        <f t="shared" si="2"/>
        <v/>
      </c>
      <c r="D565" s="87">
        <f t="shared" si="37"/>
        <v>0</v>
      </c>
      <c r="E565" s="88" t="str">
        <f t="shared" si="38"/>
        <v/>
      </c>
      <c r="F565" s="88" t="str">
        <f t="shared" si="5"/>
        <v/>
      </c>
      <c r="G565" s="89"/>
      <c r="H565" s="90" t="str">
        <f t="shared" si="6"/>
        <v/>
      </c>
      <c r="I565" s="34"/>
      <c r="M565" s="62">
        <f t="shared" si="35"/>
        <v>0</v>
      </c>
    </row>
    <row r="566" spans="1:13" ht="13.2">
      <c r="A566" s="22"/>
      <c r="B566" s="85" t="str">
        <f t="shared" si="36"/>
        <v/>
      </c>
      <c r="C566" s="86" t="str">
        <f t="shared" si="2"/>
        <v/>
      </c>
      <c r="D566" s="87">
        <f t="shared" si="37"/>
        <v>0</v>
      </c>
      <c r="E566" s="88" t="str">
        <f t="shared" si="38"/>
        <v/>
      </c>
      <c r="F566" s="88" t="str">
        <f t="shared" si="5"/>
        <v/>
      </c>
      <c r="G566" s="89"/>
      <c r="H566" s="90" t="str">
        <f t="shared" si="6"/>
        <v/>
      </c>
      <c r="I566" s="34"/>
      <c r="M566" s="62">
        <f t="shared" si="35"/>
        <v>0</v>
      </c>
    </row>
    <row r="567" spans="1:13" ht="13.2">
      <c r="A567" s="22"/>
      <c r="B567" s="85" t="str">
        <f t="shared" si="36"/>
        <v/>
      </c>
      <c r="C567" s="86" t="str">
        <f t="shared" si="2"/>
        <v/>
      </c>
      <c r="D567" s="87">
        <f t="shared" si="37"/>
        <v>0</v>
      </c>
      <c r="E567" s="88" t="str">
        <f t="shared" si="38"/>
        <v/>
      </c>
      <c r="F567" s="88" t="str">
        <f t="shared" si="5"/>
        <v/>
      </c>
      <c r="G567" s="89"/>
      <c r="H567" s="90" t="str">
        <f t="shared" si="6"/>
        <v/>
      </c>
      <c r="I567" s="34"/>
      <c r="M567" s="62">
        <f t="shared" si="35"/>
        <v>0</v>
      </c>
    </row>
    <row r="568" spans="1:13" ht="13.2">
      <c r="A568" s="22"/>
      <c r="B568" s="85" t="str">
        <f t="shared" si="36"/>
        <v/>
      </c>
      <c r="C568" s="86" t="str">
        <f t="shared" si="2"/>
        <v/>
      </c>
      <c r="D568" s="87">
        <f t="shared" si="37"/>
        <v>0</v>
      </c>
      <c r="E568" s="88" t="str">
        <f t="shared" si="38"/>
        <v/>
      </c>
      <c r="F568" s="88" t="str">
        <f t="shared" si="5"/>
        <v/>
      </c>
      <c r="G568" s="89"/>
      <c r="H568" s="90" t="str">
        <f t="shared" si="6"/>
        <v/>
      </c>
      <c r="I568" s="34"/>
      <c r="M568" s="62">
        <f t="shared" si="35"/>
        <v>0</v>
      </c>
    </row>
    <row r="569" spans="1:13" ht="13.2">
      <c r="A569" s="22"/>
      <c r="B569" s="85" t="str">
        <f t="shared" si="36"/>
        <v/>
      </c>
      <c r="C569" s="86" t="str">
        <f t="shared" si="2"/>
        <v/>
      </c>
      <c r="D569" s="87">
        <f t="shared" si="37"/>
        <v>0</v>
      </c>
      <c r="E569" s="88" t="str">
        <f t="shared" si="38"/>
        <v/>
      </c>
      <c r="F569" s="88" t="str">
        <f t="shared" si="5"/>
        <v/>
      </c>
      <c r="G569" s="89"/>
      <c r="H569" s="90" t="str">
        <f t="shared" si="6"/>
        <v/>
      </c>
      <c r="I569" s="34"/>
      <c r="M569" s="62">
        <f t="shared" si="35"/>
        <v>0</v>
      </c>
    </row>
    <row r="570" spans="1:13" ht="13.2">
      <c r="A570" s="22"/>
      <c r="B570" s="85" t="str">
        <f t="shared" si="36"/>
        <v/>
      </c>
      <c r="C570" s="86" t="str">
        <f t="shared" si="2"/>
        <v/>
      </c>
      <c r="D570" s="87">
        <f t="shared" si="37"/>
        <v>0</v>
      </c>
      <c r="E570" s="88" t="str">
        <f t="shared" si="38"/>
        <v/>
      </c>
      <c r="F570" s="88" t="str">
        <f t="shared" si="5"/>
        <v/>
      </c>
      <c r="G570" s="89"/>
      <c r="H570" s="90" t="str">
        <f t="shared" si="6"/>
        <v/>
      </c>
      <c r="I570" s="34"/>
      <c r="M570" s="62">
        <f t="shared" si="35"/>
        <v>0</v>
      </c>
    </row>
    <row r="571" spans="1:13" ht="13.2">
      <c r="A571" s="22"/>
      <c r="B571" s="85" t="str">
        <f t="shared" si="36"/>
        <v/>
      </c>
      <c r="C571" s="86" t="str">
        <f t="shared" si="2"/>
        <v/>
      </c>
      <c r="D571" s="87">
        <f t="shared" si="37"/>
        <v>0</v>
      </c>
      <c r="E571" s="88" t="str">
        <f t="shared" si="38"/>
        <v/>
      </c>
      <c r="F571" s="88" t="str">
        <f t="shared" si="5"/>
        <v/>
      </c>
      <c r="G571" s="89"/>
      <c r="H571" s="90" t="str">
        <f t="shared" si="6"/>
        <v/>
      </c>
      <c r="I571" s="34"/>
      <c r="M571" s="62">
        <f t="shared" si="35"/>
        <v>0</v>
      </c>
    </row>
    <row r="572" spans="1:13" ht="13.2">
      <c r="A572" s="22"/>
      <c r="B572" s="85" t="str">
        <f t="shared" si="36"/>
        <v/>
      </c>
      <c r="C572" s="86" t="str">
        <f t="shared" si="2"/>
        <v/>
      </c>
      <c r="D572" s="87">
        <f t="shared" si="37"/>
        <v>0</v>
      </c>
      <c r="E572" s="88" t="str">
        <f t="shared" si="38"/>
        <v/>
      </c>
      <c r="F572" s="88" t="str">
        <f t="shared" si="5"/>
        <v/>
      </c>
      <c r="G572" s="89"/>
      <c r="H572" s="90" t="str">
        <f t="shared" si="6"/>
        <v/>
      </c>
      <c r="I572" s="34"/>
      <c r="M572" s="62">
        <f t="shared" si="35"/>
        <v>0</v>
      </c>
    </row>
    <row r="573" spans="1:13" ht="13.2">
      <c r="A573" s="22"/>
      <c r="B573" s="85" t="str">
        <f t="shared" si="36"/>
        <v/>
      </c>
      <c r="C573" s="86" t="str">
        <f t="shared" si="2"/>
        <v/>
      </c>
      <c r="D573" s="87">
        <f t="shared" si="37"/>
        <v>0</v>
      </c>
      <c r="E573" s="88" t="str">
        <f t="shared" si="38"/>
        <v/>
      </c>
      <c r="F573" s="88" t="str">
        <f t="shared" si="5"/>
        <v/>
      </c>
      <c r="G573" s="89"/>
      <c r="H573" s="90" t="str">
        <f t="shared" si="6"/>
        <v/>
      </c>
      <c r="I573" s="34"/>
      <c r="M573" s="62">
        <f t="shared" si="35"/>
        <v>0</v>
      </c>
    </row>
    <row r="574" spans="1:13" ht="13.2">
      <c r="A574" s="22"/>
      <c r="B574" s="85" t="str">
        <f t="shared" si="36"/>
        <v/>
      </c>
      <c r="C574" s="86" t="str">
        <f t="shared" si="2"/>
        <v/>
      </c>
      <c r="D574" s="87">
        <f t="shared" si="37"/>
        <v>0</v>
      </c>
      <c r="E574" s="88" t="str">
        <f t="shared" si="38"/>
        <v/>
      </c>
      <c r="F574" s="88" t="str">
        <f t="shared" si="5"/>
        <v/>
      </c>
      <c r="G574" s="89"/>
      <c r="H574" s="90" t="str">
        <f t="shared" si="6"/>
        <v/>
      </c>
      <c r="I574" s="34"/>
      <c r="M574" s="62">
        <f t="shared" si="35"/>
        <v>0</v>
      </c>
    </row>
    <row r="575" spans="1:13" ht="13.2">
      <c r="A575" s="22"/>
      <c r="B575" s="85" t="str">
        <f t="shared" si="36"/>
        <v/>
      </c>
      <c r="C575" s="86" t="str">
        <f t="shared" si="2"/>
        <v/>
      </c>
      <c r="D575" s="87">
        <f t="shared" si="37"/>
        <v>0</v>
      </c>
      <c r="E575" s="88" t="str">
        <f t="shared" si="38"/>
        <v/>
      </c>
      <c r="F575" s="88" t="str">
        <f t="shared" si="5"/>
        <v/>
      </c>
      <c r="G575" s="89"/>
      <c r="H575" s="90" t="str">
        <f t="shared" si="6"/>
        <v/>
      </c>
      <c r="I575" s="34"/>
      <c r="M575" s="62">
        <f t="shared" si="35"/>
        <v>0</v>
      </c>
    </row>
    <row r="576" spans="1:13" ht="13.2">
      <c r="A576" s="22"/>
      <c r="B576" s="85" t="str">
        <f t="shared" si="36"/>
        <v/>
      </c>
      <c r="C576" s="86" t="str">
        <f t="shared" si="2"/>
        <v/>
      </c>
      <c r="D576" s="87">
        <f t="shared" si="37"/>
        <v>0</v>
      </c>
      <c r="E576" s="88" t="str">
        <f t="shared" si="38"/>
        <v/>
      </c>
      <c r="F576" s="88" t="str">
        <f t="shared" si="5"/>
        <v/>
      </c>
      <c r="G576" s="89"/>
      <c r="H576" s="90" t="str">
        <f t="shared" si="6"/>
        <v/>
      </c>
      <c r="I576" s="34"/>
      <c r="M576" s="62">
        <f t="shared" si="35"/>
        <v>0</v>
      </c>
    </row>
    <row r="577" spans="1:13" ht="13.2">
      <c r="A577" s="22"/>
      <c r="B577" s="85" t="str">
        <f t="shared" si="36"/>
        <v/>
      </c>
      <c r="C577" s="86" t="str">
        <f t="shared" si="2"/>
        <v/>
      </c>
      <c r="D577" s="87">
        <f t="shared" si="37"/>
        <v>0</v>
      </c>
      <c r="E577" s="88" t="str">
        <f t="shared" si="38"/>
        <v/>
      </c>
      <c r="F577" s="88" t="str">
        <f t="shared" si="5"/>
        <v/>
      </c>
      <c r="G577" s="89"/>
      <c r="H577" s="90" t="str">
        <f t="shared" si="6"/>
        <v/>
      </c>
      <c r="I577" s="34"/>
      <c r="M577" s="62">
        <f t="shared" si="35"/>
        <v>0</v>
      </c>
    </row>
    <row r="578" spans="1:13" ht="13.2">
      <c r="A578" s="22"/>
      <c r="B578" s="85" t="str">
        <f t="shared" si="36"/>
        <v/>
      </c>
      <c r="C578" s="86" t="str">
        <f t="shared" si="2"/>
        <v/>
      </c>
      <c r="D578" s="87">
        <f t="shared" si="37"/>
        <v>0</v>
      </c>
      <c r="E578" s="88" t="str">
        <f t="shared" si="38"/>
        <v/>
      </c>
      <c r="F578" s="88" t="str">
        <f t="shared" si="5"/>
        <v/>
      </c>
      <c r="G578" s="89"/>
      <c r="H578" s="90" t="str">
        <f t="shared" si="6"/>
        <v/>
      </c>
      <c r="I578" s="34"/>
      <c r="M578" s="62">
        <f t="shared" si="35"/>
        <v>0</v>
      </c>
    </row>
    <row r="579" spans="1:13" ht="13.2">
      <c r="A579" s="22"/>
      <c r="B579" s="85" t="str">
        <f t="shared" si="36"/>
        <v/>
      </c>
      <c r="C579" s="86" t="str">
        <f t="shared" si="2"/>
        <v/>
      </c>
      <c r="D579" s="87">
        <f t="shared" si="37"/>
        <v>0</v>
      </c>
      <c r="E579" s="88" t="str">
        <f t="shared" si="38"/>
        <v/>
      </c>
      <c r="F579" s="88" t="str">
        <f t="shared" si="5"/>
        <v/>
      </c>
      <c r="G579" s="89"/>
      <c r="H579" s="90" t="str">
        <f t="shared" si="6"/>
        <v/>
      </c>
      <c r="I579" s="34"/>
      <c r="M579" s="62">
        <f t="shared" si="35"/>
        <v>0</v>
      </c>
    </row>
    <row r="580" spans="1:13" ht="13.2">
      <c r="A580" s="22"/>
      <c r="B580" s="85" t="str">
        <f t="shared" si="36"/>
        <v/>
      </c>
      <c r="C580" s="86" t="str">
        <f t="shared" si="2"/>
        <v/>
      </c>
      <c r="D580" s="87">
        <f t="shared" si="37"/>
        <v>0</v>
      </c>
      <c r="E580" s="88" t="str">
        <f t="shared" si="38"/>
        <v/>
      </c>
      <c r="F580" s="88" t="str">
        <f t="shared" si="5"/>
        <v/>
      </c>
      <c r="G580" s="89"/>
      <c r="H580" s="90" t="str">
        <f t="shared" si="6"/>
        <v/>
      </c>
      <c r="I580" s="34"/>
      <c r="M580" s="62">
        <f t="shared" si="35"/>
        <v>0</v>
      </c>
    </row>
    <row r="581" spans="1:13" ht="13.2">
      <c r="A581" s="22"/>
      <c r="B581" s="85" t="str">
        <f t="shared" si="36"/>
        <v/>
      </c>
      <c r="C581" s="86" t="str">
        <f t="shared" si="2"/>
        <v/>
      </c>
      <c r="D581" s="87">
        <f t="shared" si="37"/>
        <v>0</v>
      </c>
      <c r="E581" s="88" t="str">
        <f t="shared" si="38"/>
        <v/>
      </c>
      <c r="F581" s="88" t="str">
        <f t="shared" si="5"/>
        <v/>
      </c>
      <c r="G581" s="89"/>
      <c r="H581" s="90" t="str">
        <f t="shared" si="6"/>
        <v/>
      </c>
      <c r="I581" s="34"/>
      <c r="M581" s="62">
        <f t="shared" si="35"/>
        <v>0</v>
      </c>
    </row>
    <row r="582" spans="1:13" ht="13.2">
      <c r="A582" s="22"/>
      <c r="B582" s="85" t="str">
        <f t="shared" si="36"/>
        <v/>
      </c>
      <c r="C582" s="86" t="str">
        <f t="shared" si="2"/>
        <v/>
      </c>
      <c r="D582" s="87">
        <f t="shared" si="37"/>
        <v>0</v>
      </c>
      <c r="E582" s="88" t="str">
        <f t="shared" si="38"/>
        <v/>
      </c>
      <c r="F582" s="88" t="str">
        <f t="shared" si="5"/>
        <v/>
      </c>
      <c r="G582" s="89"/>
      <c r="H582" s="90" t="str">
        <f t="shared" si="6"/>
        <v/>
      </c>
      <c r="I582" s="34"/>
      <c r="M582" s="62">
        <f t="shared" si="35"/>
        <v>0</v>
      </c>
    </row>
    <row r="583" spans="1:13" ht="13.2">
      <c r="A583" s="22"/>
      <c r="B583" s="85" t="str">
        <f t="shared" si="36"/>
        <v/>
      </c>
      <c r="C583" s="86" t="str">
        <f t="shared" si="2"/>
        <v/>
      </c>
      <c r="D583" s="87">
        <f t="shared" si="37"/>
        <v>0</v>
      </c>
      <c r="E583" s="88" t="str">
        <f t="shared" si="38"/>
        <v/>
      </c>
      <c r="F583" s="88" t="str">
        <f t="shared" si="5"/>
        <v/>
      </c>
      <c r="G583" s="89"/>
      <c r="H583" s="90" t="str">
        <f t="shared" si="6"/>
        <v/>
      </c>
      <c r="I583" s="34"/>
      <c r="M583" s="62">
        <f t="shared" si="35"/>
        <v>0</v>
      </c>
    </row>
    <row r="584" spans="1:13" ht="13.2">
      <c r="A584" s="22"/>
      <c r="B584" s="85" t="str">
        <f t="shared" si="36"/>
        <v/>
      </c>
      <c r="C584" s="86" t="str">
        <f t="shared" si="2"/>
        <v/>
      </c>
      <c r="D584" s="87">
        <f t="shared" si="37"/>
        <v>0</v>
      </c>
      <c r="E584" s="88" t="str">
        <f t="shared" si="38"/>
        <v/>
      </c>
      <c r="F584" s="88" t="str">
        <f t="shared" si="5"/>
        <v/>
      </c>
      <c r="G584" s="89"/>
      <c r="H584" s="90" t="str">
        <f t="shared" si="6"/>
        <v/>
      </c>
      <c r="I584" s="34"/>
      <c r="M584" s="62">
        <f t="shared" si="35"/>
        <v>0</v>
      </c>
    </row>
    <row r="585" spans="1:13" ht="13.2">
      <c r="A585" s="22"/>
      <c r="B585" s="85" t="str">
        <f t="shared" si="36"/>
        <v/>
      </c>
      <c r="C585" s="86" t="str">
        <f t="shared" si="2"/>
        <v/>
      </c>
      <c r="D585" s="87">
        <f t="shared" si="37"/>
        <v>0</v>
      </c>
      <c r="E585" s="88" t="str">
        <f t="shared" si="38"/>
        <v/>
      </c>
      <c r="F585" s="88" t="str">
        <f t="shared" si="5"/>
        <v/>
      </c>
      <c r="G585" s="89"/>
      <c r="H585" s="90" t="str">
        <f t="shared" si="6"/>
        <v/>
      </c>
      <c r="I585" s="34"/>
      <c r="M585" s="62">
        <f t="shared" si="35"/>
        <v>0</v>
      </c>
    </row>
    <row r="586" spans="1:13" ht="13.2">
      <c r="A586" s="22"/>
      <c r="B586" s="85" t="str">
        <f t="shared" si="36"/>
        <v/>
      </c>
      <c r="C586" s="86" t="str">
        <f t="shared" si="2"/>
        <v/>
      </c>
      <c r="D586" s="87">
        <f t="shared" si="37"/>
        <v>0</v>
      </c>
      <c r="E586" s="88" t="str">
        <f t="shared" si="38"/>
        <v/>
      </c>
      <c r="F586" s="88" t="str">
        <f t="shared" si="5"/>
        <v/>
      </c>
      <c r="G586" s="89"/>
      <c r="H586" s="90" t="str">
        <f t="shared" si="6"/>
        <v/>
      </c>
      <c r="I586" s="34"/>
      <c r="M586" s="62">
        <f t="shared" si="35"/>
        <v>0</v>
      </c>
    </row>
    <row r="587" spans="1:13" ht="13.2">
      <c r="A587" s="22"/>
      <c r="B587" s="85" t="str">
        <f t="shared" si="36"/>
        <v/>
      </c>
      <c r="C587" s="86" t="str">
        <f t="shared" si="2"/>
        <v/>
      </c>
      <c r="D587" s="87">
        <f t="shared" si="37"/>
        <v>0</v>
      </c>
      <c r="E587" s="88" t="str">
        <f t="shared" si="38"/>
        <v/>
      </c>
      <c r="F587" s="88" t="str">
        <f t="shared" si="5"/>
        <v/>
      </c>
      <c r="G587" s="89"/>
      <c r="H587" s="90" t="str">
        <f t="shared" si="6"/>
        <v/>
      </c>
      <c r="I587" s="34"/>
      <c r="M587" s="62">
        <f t="shared" si="35"/>
        <v>0</v>
      </c>
    </row>
    <row r="588" spans="1:13" ht="13.2">
      <c r="A588" s="22"/>
      <c r="B588" s="85" t="str">
        <f t="shared" si="36"/>
        <v/>
      </c>
      <c r="C588" s="86" t="str">
        <f t="shared" si="2"/>
        <v/>
      </c>
      <c r="D588" s="87">
        <f t="shared" si="37"/>
        <v>0</v>
      </c>
      <c r="E588" s="88" t="str">
        <f t="shared" si="38"/>
        <v/>
      </c>
      <c r="F588" s="88" t="str">
        <f t="shared" si="5"/>
        <v/>
      </c>
      <c r="G588" s="89"/>
      <c r="H588" s="90" t="str">
        <f t="shared" si="6"/>
        <v/>
      </c>
      <c r="I588" s="34"/>
      <c r="M588" s="62">
        <f t="shared" si="35"/>
        <v>0</v>
      </c>
    </row>
    <row r="589" spans="1:13" ht="13.2">
      <c r="A589" s="22"/>
      <c r="B589" s="85" t="str">
        <f t="shared" si="36"/>
        <v/>
      </c>
      <c r="C589" s="86" t="str">
        <f t="shared" si="2"/>
        <v/>
      </c>
      <c r="D589" s="87">
        <f t="shared" si="37"/>
        <v>0</v>
      </c>
      <c r="E589" s="88" t="str">
        <f t="shared" si="38"/>
        <v/>
      </c>
      <c r="F589" s="88" t="str">
        <f t="shared" si="5"/>
        <v/>
      </c>
      <c r="G589" s="89"/>
      <c r="H589" s="90" t="str">
        <f t="shared" si="6"/>
        <v/>
      </c>
      <c r="I589" s="34"/>
      <c r="M589" s="62">
        <f t="shared" si="35"/>
        <v>0</v>
      </c>
    </row>
    <row r="590" spans="1:13" ht="13.2">
      <c r="A590" s="22"/>
      <c r="B590" s="85" t="str">
        <f t="shared" si="36"/>
        <v/>
      </c>
      <c r="C590" s="86" t="str">
        <f t="shared" si="2"/>
        <v/>
      </c>
      <c r="D590" s="87">
        <f t="shared" si="37"/>
        <v>0</v>
      </c>
      <c r="E590" s="88" t="str">
        <f t="shared" si="38"/>
        <v/>
      </c>
      <c r="F590" s="88" t="str">
        <f t="shared" si="5"/>
        <v/>
      </c>
      <c r="G590" s="89"/>
      <c r="H590" s="90" t="str">
        <f t="shared" si="6"/>
        <v/>
      </c>
      <c r="I590" s="34"/>
      <c r="M590" s="62">
        <f t="shared" si="35"/>
        <v>0</v>
      </c>
    </row>
    <row r="591" spans="1:13" ht="13.2">
      <c r="A591" s="22"/>
      <c r="B591" s="85" t="str">
        <f t="shared" si="36"/>
        <v/>
      </c>
      <c r="C591" s="86" t="str">
        <f t="shared" si="2"/>
        <v/>
      </c>
      <c r="D591" s="87">
        <f t="shared" si="37"/>
        <v>0</v>
      </c>
      <c r="E591" s="88" t="str">
        <f t="shared" si="38"/>
        <v/>
      </c>
      <c r="F591" s="88" t="str">
        <f t="shared" si="5"/>
        <v/>
      </c>
      <c r="G591" s="89"/>
      <c r="H591" s="90" t="str">
        <f t="shared" si="6"/>
        <v/>
      </c>
      <c r="I591" s="34"/>
      <c r="M591" s="62">
        <f aca="true" t="shared" si="39" ref="M591:M615">IF(AND(D591&gt;f_tolerance,D592&lt;f_tolerance),1,0)</f>
        <v>0</v>
      </c>
    </row>
    <row r="592" spans="1:13" ht="13.2">
      <c r="A592" s="22"/>
      <c r="B592" s="85" t="str">
        <f aca="true" t="shared" si="40" ref="B592:B615">IF(B591&lt;interm*12,B591+1,"")</f>
        <v/>
      </c>
      <c r="C592" s="86" t="str">
        <f t="shared" si="2"/>
        <v/>
      </c>
      <c r="D592" s="87">
        <f aca="true" t="shared" si="41" ref="D592:D614">IF(B592="",0,MIN(payamt,H591+E592))</f>
        <v>0</v>
      </c>
      <c r="E592" s="88" t="str">
        <f aca="true" t="shared" si="42" ref="E592:E614">IF(B592="","",H591*(inrate/12))</f>
        <v/>
      </c>
      <c r="F592" s="88" t="str">
        <f t="shared" si="5"/>
        <v/>
      </c>
      <c r="G592" s="89"/>
      <c r="H592" s="90" t="str">
        <f t="shared" si="6"/>
        <v/>
      </c>
      <c r="I592" s="34"/>
      <c r="M592" s="62">
        <f t="shared" si="39"/>
        <v>0</v>
      </c>
    </row>
    <row r="593" spans="1:13" ht="13.2">
      <c r="A593" s="22"/>
      <c r="B593" s="85" t="str">
        <f t="shared" si="40"/>
        <v/>
      </c>
      <c r="C593" s="86" t="str">
        <f t="shared" si="2"/>
        <v/>
      </c>
      <c r="D593" s="87">
        <f t="shared" si="41"/>
        <v>0</v>
      </c>
      <c r="E593" s="88" t="str">
        <f t="shared" si="42"/>
        <v/>
      </c>
      <c r="F593" s="88" t="str">
        <f t="shared" si="5"/>
        <v/>
      </c>
      <c r="G593" s="89"/>
      <c r="H593" s="90" t="str">
        <f t="shared" si="6"/>
        <v/>
      </c>
      <c r="I593" s="34"/>
      <c r="M593" s="62">
        <f t="shared" si="39"/>
        <v>0</v>
      </c>
    </row>
    <row r="594" spans="1:13" ht="13.2">
      <c r="A594" s="22"/>
      <c r="B594" s="85" t="str">
        <f t="shared" si="40"/>
        <v/>
      </c>
      <c r="C594" s="86" t="str">
        <f t="shared" si="2"/>
        <v/>
      </c>
      <c r="D594" s="87">
        <f t="shared" si="41"/>
        <v>0</v>
      </c>
      <c r="E594" s="88" t="str">
        <f t="shared" si="42"/>
        <v/>
      </c>
      <c r="F594" s="88" t="str">
        <f t="shared" si="5"/>
        <v/>
      </c>
      <c r="G594" s="89"/>
      <c r="H594" s="90" t="str">
        <f t="shared" si="6"/>
        <v/>
      </c>
      <c r="I594" s="34"/>
      <c r="M594" s="62">
        <f t="shared" si="39"/>
        <v>0</v>
      </c>
    </row>
    <row r="595" spans="1:13" ht="13.2">
      <c r="A595" s="22"/>
      <c r="B595" s="85" t="str">
        <f t="shared" si="40"/>
        <v/>
      </c>
      <c r="C595" s="86" t="str">
        <f t="shared" si="2"/>
        <v/>
      </c>
      <c r="D595" s="87">
        <f t="shared" si="41"/>
        <v>0</v>
      </c>
      <c r="E595" s="88" t="str">
        <f t="shared" si="42"/>
        <v/>
      </c>
      <c r="F595" s="88" t="str">
        <f t="shared" si="5"/>
        <v/>
      </c>
      <c r="G595" s="89"/>
      <c r="H595" s="90" t="str">
        <f t="shared" si="6"/>
        <v/>
      </c>
      <c r="I595" s="34"/>
      <c r="M595" s="62">
        <f t="shared" si="39"/>
        <v>0</v>
      </c>
    </row>
    <row r="596" spans="1:13" ht="13.2">
      <c r="A596" s="22"/>
      <c r="B596" s="85" t="str">
        <f t="shared" si="40"/>
        <v/>
      </c>
      <c r="C596" s="86" t="str">
        <f t="shared" si="2"/>
        <v/>
      </c>
      <c r="D596" s="87">
        <f t="shared" si="41"/>
        <v>0</v>
      </c>
      <c r="E596" s="88" t="str">
        <f t="shared" si="42"/>
        <v/>
      </c>
      <c r="F596" s="88" t="str">
        <f t="shared" si="5"/>
        <v/>
      </c>
      <c r="G596" s="89"/>
      <c r="H596" s="90" t="str">
        <f t="shared" si="6"/>
        <v/>
      </c>
      <c r="I596" s="34"/>
      <c r="M596" s="62">
        <f t="shared" si="39"/>
        <v>0</v>
      </c>
    </row>
    <row r="597" spans="1:13" ht="13.2">
      <c r="A597" s="22"/>
      <c r="B597" s="85" t="str">
        <f t="shared" si="40"/>
        <v/>
      </c>
      <c r="C597" s="86" t="str">
        <f t="shared" si="2"/>
        <v/>
      </c>
      <c r="D597" s="87">
        <f t="shared" si="41"/>
        <v>0</v>
      </c>
      <c r="E597" s="88" t="str">
        <f t="shared" si="42"/>
        <v/>
      </c>
      <c r="F597" s="88" t="str">
        <f t="shared" si="5"/>
        <v/>
      </c>
      <c r="G597" s="89"/>
      <c r="H597" s="90" t="str">
        <f t="shared" si="6"/>
        <v/>
      </c>
      <c r="I597" s="34"/>
      <c r="M597" s="62">
        <f t="shared" si="39"/>
        <v>0</v>
      </c>
    </row>
    <row r="598" spans="1:13" ht="13.2">
      <c r="A598" s="22"/>
      <c r="B598" s="85" t="str">
        <f t="shared" si="40"/>
        <v/>
      </c>
      <c r="C598" s="86" t="str">
        <f t="shared" si="2"/>
        <v/>
      </c>
      <c r="D598" s="87">
        <f t="shared" si="41"/>
        <v>0</v>
      </c>
      <c r="E598" s="88" t="str">
        <f t="shared" si="42"/>
        <v/>
      </c>
      <c r="F598" s="88" t="str">
        <f t="shared" si="5"/>
        <v/>
      </c>
      <c r="G598" s="89"/>
      <c r="H598" s="90" t="str">
        <f t="shared" si="6"/>
        <v/>
      </c>
      <c r="I598" s="34"/>
      <c r="M598" s="62">
        <f t="shared" si="39"/>
        <v>0</v>
      </c>
    </row>
    <row r="599" spans="1:13" ht="13.2">
      <c r="A599" s="22"/>
      <c r="B599" s="85" t="str">
        <f t="shared" si="40"/>
        <v/>
      </c>
      <c r="C599" s="86" t="str">
        <f t="shared" si="2"/>
        <v/>
      </c>
      <c r="D599" s="87">
        <f t="shared" si="41"/>
        <v>0</v>
      </c>
      <c r="E599" s="88" t="str">
        <f t="shared" si="42"/>
        <v/>
      </c>
      <c r="F599" s="88" t="str">
        <f t="shared" si="5"/>
        <v/>
      </c>
      <c r="G599" s="89"/>
      <c r="H599" s="90" t="str">
        <f t="shared" si="6"/>
        <v/>
      </c>
      <c r="I599" s="34"/>
      <c r="M599" s="62">
        <f t="shared" si="39"/>
        <v>0</v>
      </c>
    </row>
    <row r="600" spans="1:13" ht="13.2">
      <c r="A600" s="22"/>
      <c r="B600" s="85" t="str">
        <f t="shared" si="40"/>
        <v/>
      </c>
      <c r="C600" s="86" t="str">
        <f t="shared" si="2"/>
        <v/>
      </c>
      <c r="D600" s="87">
        <f t="shared" si="41"/>
        <v>0</v>
      </c>
      <c r="E600" s="88" t="str">
        <f t="shared" si="42"/>
        <v/>
      </c>
      <c r="F600" s="88" t="str">
        <f t="shared" si="5"/>
        <v/>
      </c>
      <c r="G600" s="89"/>
      <c r="H600" s="90" t="str">
        <f t="shared" si="6"/>
        <v/>
      </c>
      <c r="I600" s="34"/>
      <c r="M600" s="62">
        <f t="shared" si="39"/>
        <v>0</v>
      </c>
    </row>
    <row r="601" spans="1:13" ht="13.2">
      <c r="A601" s="22"/>
      <c r="B601" s="85" t="str">
        <f t="shared" si="40"/>
        <v/>
      </c>
      <c r="C601" s="86" t="str">
        <f t="shared" si="2"/>
        <v/>
      </c>
      <c r="D601" s="87">
        <f t="shared" si="41"/>
        <v>0</v>
      </c>
      <c r="E601" s="88" t="str">
        <f t="shared" si="42"/>
        <v/>
      </c>
      <c r="F601" s="88" t="str">
        <f t="shared" si="5"/>
        <v/>
      </c>
      <c r="G601" s="89"/>
      <c r="H601" s="90" t="str">
        <f t="shared" si="6"/>
        <v/>
      </c>
      <c r="I601" s="34"/>
      <c r="M601" s="62">
        <f t="shared" si="39"/>
        <v>0</v>
      </c>
    </row>
    <row r="602" spans="1:13" ht="13.2">
      <c r="A602" s="22"/>
      <c r="B602" s="85" t="str">
        <f t="shared" si="40"/>
        <v/>
      </c>
      <c r="C602" s="86" t="str">
        <f t="shared" si="2"/>
        <v/>
      </c>
      <c r="D602" s="87">
        <f t="shared" si="41"/>
        <v>0</v>
      </c>
      <c r="E602" s="88" t="str">
        <f t="shared" si="42"/>
        <v/>
      </c>
      <c r="F602" s="88" t="str">
        <f t="shared" si="5"/>
        <v/>
      </c>
      <c r="G602" s="89"/>
      <c r="H602" s="90" t="str">
        <f t="shared" si="6"/>
        <v/>
      </c>
      <c r="I602" s="34"/>
      <c r="M602" s="62">
        <f t="shared" si="39"/>
        <v>0</v>
      </c>
    </row>
    <row r="603" spans="1:13" ht="13.2">
      <c r="A603" s="22"/>
      <c r="B603" s="85" t="str">
        <f t="shared" si="40"/>
        <v/>
      </c>
      <c r="C603" s="86" t="str">
        <f t="shared" si="2"/>
        <v/>
      </c>
      <c r="D603" s="87">
        <f t="shared" si="41"/>
        <v>0</v>
      </c>
      <c r="E603" s="88" t="str">
        <f t="shared" si="42"/>
        <v/>
      </c>
      <c r="F603" s="88" t="str">
        <f t="shared" si="5"/>
        <v/>
      </c>
      <c r="G603" s="89"/>
      <c r="H603" s="90" t="str">
        <f t="shared" si="6"/>
        <v/>
      </c>
      <c r="I603" s="34"/>
      <c r="M603" s="62">
        <f t="shared" si="39"/>
        <v>0</v>
      </c>
    </row>
    <row r="604" spans="1:13" ht="13.2">
      <c r="A604" s="22"/>
      <c r="B604" s="85" t="str">
        <f t="shared" si="40"/>
        <v/>
      </c>
      <c r="C604" s="86" t="str">
        <f t="shared" si="2"/>
        <v/>
      </c>
      <c r="D604" s="87">
        <f t="shared" si="41"/>
        <v>0</v>
      </c>
      <c r="E604" s="88" t="str">
        <f t="shared" si="42"/>
        <v/>
      </c>
      <c r="F604" s="88" t="str">
        <f t="shared" si="5"/>
        <v/>
      </c>
      <c r="G604" s="89"/>
      <c r="H604" s="90" t="str">
        <f t="shared" si="6"/>
        <v/>
      </c>
      <c r="I604" s="34"/>
      <c r="M604" s="62">
        <f t="shared" si="39"/>
        <v>0</v>
      </c>
    </row>
    <row r="605" spans="1:13" ht="13.2">
      <c r="A605" s="22"/>
      <c r="B605" s="85" t="str">
        <f t="shared" si="40"/>
        <v/>
      </c>
      <c r="C605" s="86" t="str">
        <f t="shared" si="2"/>
        <v/>
      </c>
      <c r="D605" s="87">
        <f t="shared" si="41"/>
        <v>0</v>
      </c>
      <c r="E605" s="88" t="str">
        <f t="shared" si="42"/>
        <v/>
      </c>
      <c r="F605" s="88" t="str">
        <f t="shared" si="5"/>
        <v/>
      </c>
      <c r="G605" s="89"/>
      <c r="H605" s="90" t="str">
        <f t="shared" si="6"/>
        <v/>
      </c>
      <c r="I605" s="34"/>
      <c r="M605" s="62">
        <f t="shared" si="39"/>
        <v>0</v>
      </c>
    </row>
    <row r="606" spans="1:13" ht="13.2">
      <c r="A606" s="22"/>
      <c r="B606" s="85" t="str">
        <f t="shared" si="40"/>
        <v/>
      </c>
      <c r="C606" s="86" t="str">
        <f t="shared" si="2"/>
        <v/>
      </c>
      <c r="D606" s="87">
        <f t="shared" si="41"/>
        <v>0</v>
      </c>
      <c r="E606" s="88" t="str">
        <f t="shared" si="42"/>
        <v/>
      </c>
      <c r="F606" s="88" t="str">
        <f t="shared" si="5"/>
        <v/>
      </c>
      <c r="G606" s="89"/>
      <c r="H606" s="90" t="str">
        <f t="shared" si="6"/>
        <v/>
      </c>
      <c r="I606" s="34"/>
      <c r="M606" s="62">
        <f t="shared" si="39"/>
        <v>0</v>
      </c>
    </row>
    <row r="607" spans="1:13" ht="13.2">
      <c r="A607" s="22"/>
      <c r="B607" s="85" t="str">
        <f t="shared" si="40"/>
        <v/>
      </c>
      <c r="C607" s="86" t="str">
        <f t="shared" si="2"/>
        <v/>
      </c>
      <c r="D607" s="87">
        <f t="shared" si="41"/>
        <v>0</v>
      </c>
      <c r="E607" s="88" t="str">
        <f t="shared" si="42"/>
        <v/>
      </c>
      <c r="F607" s="88" t="str">
        <f t="shared" si="5"/>
        <v/>
      </c>
      <c r="G607" s="89"/>
      <c r="H607" s="90" t="str">
        <f t="shared" si="6"/>
        <v/>
      </c>
      <c r="I607" s="34"/>
      <c r="M607" s="62">
        <f t="shared" si="39"/>
        <v>0</v>
      </c>
    </row>
    <row r="608" spans="1:13" ht="13.2">
      <c r="A608" s="22"/>
      <c r="B608" s="85" t="str">
        <f t="shared" si="40"/>
        <v/>
      </c>
      <c r="C608" s="86" t="str">
        <f t="shared" si="2"/>
        <v/>
      </c>
      <c r="D608" s="87">
        <f t="shared" si="41"/>
        <v>0</v>
      </c>
      <c r="E608" s="88" t="str">
        <f t="shared" si="42"/>
        <v/>
      </c>
      <c r="F608" s="88" t="str">
        <f t="shared" si="5"/>
        <v/>
      </c>
      <c r="G608" s="89"/>
      <c r="H608" s="90" t="str">
        <f t="shared" si="6"/>
        <v/>
      </c>
      <c r="I608" s="34"/>
      <c r="M608" s="62">
        <f t="shared" si="39"/>
        <v>0</v>
      </c>
    </row>
    <row r="609" spans="1:13" ht="13.2">
      <c r="A609" s="22"/>
      <c r="B609" s="85" t="str">
        <f t="shared" si="40"/>
        <v/>
      </c>
      <c r="C609" s="86" t="str">
        <f t="shared" si="2"/>
        <v/>
      </c>
      <c r="D609" s="87">
        <f t="shared" si="41"/>
        <v>0</v>
      </c>
      <c r="E609" s="88" t="str">
        <f t="shared" si="42"/>
        <v/>
      </c>
      <c r="F609" s="88" t="str">
        <f t="shared" si="5"/>
        <v/>
      </c>
      <c r="G609" s="89"/>
      <c r="H609" s="90" t="str">
        <f t="shared" si="6"/>
        <v/>
      </c>
      <c r="I609" s="34"/>
      <c r="M609" s="62">
        <f t="shared" si="39"/>
        <v>0</v>
      </c>
    </row>
    <row r="610" spans="1:13" ht="13.2">
      <c r="A610" s="22"/>
      <c r="B610" s="85" t="str">
        <f t="shared" si="40"/>
        <v/>
      </c>
      <c r="C610" s="86" t="str">
        <f t="shared" si="2"/>
        <v/>
      </c>
      <c r="D610" s="87">
        <f t="shared" si="41"/>
        <v>0</v>
      </c>
      <c r="E610" s="88" t="str">
        <f t="shared" si="42"/>
        <v/>
      </c>
      <c r="F610" s="88" t="str">
        <f t="shared" si="5"/>
        <v/>
      </c>
      <c r="G610" s="89"/>
      <c r="H610" s="90" t="str">
        <f t="shared" si="6"/>
        <v/>
      </c>
      <c r="I610" s="34"/>
      <c r="M610" s="62">
        <f t="shared" si="39"/>
        <v>0</v>
      </c>
    </row>
    <row r="611" spans="1:13" ht="13.2">
      <c r="A611" s="22"/>
      <c r="B611" s="85" t="str">
        <f t="shared" si="40"/>
        <v/>
      </c>
      <c r="C611" s="86" t="str">
        <f t="shared" si="2"/>
        <v/>
      </c>
      <c r="D611" s="87">
        <f t="shared" si="41"/>
        <v>0</v>
      </c>
      <c r="E611" s="88" t="str">
        <f t="shared" si="42"/>
        <v/>
      </c>
      <c r="F611" s="88" t="str">
        <f t="shared" si="5"/>
        <v/>
      </c>
      <c r="G611" s="89"/>
      <c r="H611" s="90" t="str">
        <f t="shared" si="6"/>
        <v/>
      </c>
      <c r="I611" s="34"/>
      <c r="M611" s="62">
        <f t="shared" si="39"/>
        <v>0</v>
      </c>
    </row>
    <row r="612" spans="1:13" ht="13.2">
      <c r="A612" s="22"/>
      <c r="B612" s="85" t="str">
        <f t="shared" si="40"/>
        <v/>
      </c>
      <c r="C612" s="86" t="str">
        <f t="shared" si="2"/>
        <v/>
      </c>
      <c r="D612" s="87">
        <f t="shared" si="41"/>
        <v>0</v>
      </c>
      <c r="E612" s="88" t="str">
        <f t="shared" si="42"/>
        <v/>
      </c>
      <c r="F612" s="88" t="str">
        <f t="shared" si="5"/>
        <v/>
      </c>
      <c r="G612" s="89"/>
      <c r="H612" s="90" t="str">
        <f t="shared" si="6"/>
        <v/>
      </c>
      <c r="I612" s="34"/>
      <c r="M612" s="62">
        <f t="shared" si="39"/>
        <v>0</v>
      </c>
    </row>
    <row r="613" spans="1:13" ht="13.2">
      <c r="A613" s="22"/>
      <c r="B613" s="85" t="str">
        <f t="shared" si="40"/>
        <v/>
      </c>
      <c r="C613" s="86" t="str">
        <f t="shared" si="2"/>
        <v/>
      </c>
      <c r="D613" s="87">
        <f t="shared" si="41"/>
        <v>0</v>
      </c>
      <c r="E613" s="88" t="str">
        <f t="shared" si="42"/>
        <v/>
      </c>
      <c r="F613" s="88" t="str">
        <f t="shared" si="5"/>
        <v/>
      </c>
      <c r="G613" s="89"/>
      <c r="H613" s="90" t="str">
        <f t="shared" si="6"/>
        <v/>
      </c>
      <c r="I613" s="34"/>
      <c r="M613" s="62">
        <f t="shared" si="39"/>
        <v>0</v>
      </c>
    </row>
    <row r="614" spans="2:13" ht="13.2">
      <c r="B614" s="85" t="str">
        <f t="shared" si="40"/>
        <v/>
      </c>
      <c r="C614" s="86" t="str">
        <f t="shared" si="2"/>
        <v/>
      </c>
      <c r="D614" s="87">
        <f t="shared" si="41"/>
        <v>0</v>
      </c>
      <c r="E614" s="88" t="str">
        <f t="shared" si="42"/>
        <v/>
      </c>
      <c r="F614" s="88" t="str">
        <f t="shared" si="5"/>
        <v/>
      </c>
      <c r="G614" s="89"/>
      <c r="H614" s="90" t="str">
        <f t="shared" si="6"/>
        <v/>
      </c>
      <c r="I614" s="34"/>
      <c r="M614" s="62">
        <f t="shared" si="39"/>
        <v>0</v>
      </c>
    </row>
    <row r="615" spans="1:14" ht="13.2">
      <c r="A615" s="22"/>
      <c r="B615" s="91" t="str">
        <f t="shared" si="40"/>
        <v/>
      </c>
      <c r="C615" s="91"/>
      <c r="D615" s="92"/>
      <c r="E615" s="93"/>
      <c r="F615" s="93"/>
      <c r="G615" s="94"/>
      <c r="H615" s="95"/>
      <c r="I615" s="34"/>
      <c r="M615" s="62">
        <f t="shared" si="39"/>
        <v>0</v>
      </c>
      <c r="N615" s="35"/>
    </row>
    <row r="616" spans="1:9" ht="13.2">
      <c r="A616" s="1"/>
      <c r="B616" s="96"/>
      <c r="C616" s="49"/>
      <c r="D616" s="49"/>
      <c r="E616" s="49"/>
      <c r="F616" s="49"/>
      <c r="G616" s="97" t="str">
        <f>HYPERLINK("http://jrsays.com","JRsays")</f>
        <v>JRsays</v>
      </c>
      <c r="H616" s="98" t="str">
        <f>HYPERLINK("http://jrsays.com","all rights reserved")</f>
        <v>all rights reserved</v>
      </c>
      <c r="I616" s="1"/>
    </row>
  </sheetData>
  <mergeCells count="16">
    <mergeCell ref="E9:F9"/>
    <mergeCell ref="E10:F10"/>
    <mergeCell ref="G10:H10"/>
    <mergeCell ref="G12:H12"/>
    <mergeCell ref="B13:H13"/>
    <mergeCell ref="B10:C10"/>
    <mergeCell ref="B11:C11"/>
    <mergeCell ref="B9:C9"/>
    <mergeCell ref="E8:F8"/>
    <mergeCell ref="B8:C8"/>
    <mergeCell ref="F2:G2"/>
    <mergeCell ref="F3:G3"/>
    <mergeCell ref="F4:G4"/>
    <mergeCell ref="B7:C7"/>
    <mergeCell ref="G8:H8"/>
    <mergeCell ref="E7:F7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I55"/>
  <sheetViews>
    <sheetView workbookViewId="0" topLeftCell="A1"/>
  </sheetViews>
  <sheetFormatPr defaultColWidth="14.421875" defaultRowHeight="12.75" customHeight="1"/>
  <cols>
    <col min="1" max="1" width="3.28125" style="0" customWidth="1"/>
    <col min="2" max="2" width="6.57421875" style="0" customWidth="1"/>
    <col min="3" max="8" width="14.140625" style="0" customWidth="1"/>
    <col min="9" max="9" width="9.8515625" style="0" customWidth="1"/>
  </cols>
  <sheetData>
    <row r="2" spans="2:8" ht="15" customHeight="1">
      <c r="B2" s="124" t="s">
        <v>0</v>
      </c>
      <c r="C2" s="125"/>
      <c r="D2" s="125"/>
      <c r="E2" s="125"/>
      <c r="F2" s="3"/>
      <c r="G2" s="126"/>
      <c r="H2" s="125"/>
    </row>
    <row r="3" spans="2:9" ht="27" customHeight="1">
      <c r="B3" s="5" t="s">
        <v>1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9" t="s">
        <v>8</v>
      </c>
      <c r="I3" s="11"/>
    </row>
    <row r="4" spans="1:9" ht="13.2">
      <c r="A4" s="12"/>
      <c r="B4" s="13">
        <v>1</v>
      </c>
      <c r="C4" s="16">
        <f aca="true" t="shared" si="0" ref="C4:C35">IF(B4="","",payamt*12)</f>
        <v>7271.763951593024</v>
      </c>
      <c r="D4" s="20">
        <f aca="true" t="shared" si="1" ref="D4:D35">IF(B4="","",IF(OR(inprin=0,interm=0,inrate=0),0,-CUMPRINC(inrate/12,interm*12,inprin,B4*12-11,B4*12,1)))</f>
        <v>3653.5725446158076</v>
      </c>
      <c r="E4" s="20">
        <f aca="true" t="shared" si="2" ref="E4:E35">IF(B4="","",IF(OR(inprin=0,interm=0,inrate=0),0,-CUMIPMT(inrate/12,interm*12,inprin,B4*12-11,B4*12,1)))</f>
        <v>3594.032722752656</v>
      </c>
      <c r="F4" s="16">
        <f>IF($B4="","",IF(OR(inprin=0,interm=0,inrate=0),0,D4))</f>
        <v>3653.5725446158076</v>
      </c>
      <c r="G4" s="16">
        <f>IF($B4="","",IF(OR(inprin=0,interm=0,inrate=0),0,E4))</f>
        <v>3594.032722752656</v>
      </c>
      <c r="H4" s="25">
        <f>IF($B4="","",IF(OR(inprin=0,interm=0,inrate=0),0,inprin-D4))</f>
        <v>96346.4274553842</v>
      </c>
      <c r="I4" s="27"/>
    </row>
    <row r="5" spans="1:9" ht="13.2">
      <c r="A5" s="12"/>
      <c r="B5" s="30">
        <f aca="true" t="shared" si="3" ref="B5:B36">IF(B4&lt;interm,B4+1,"")</f>
        <v>2</v>
      </c>
      <c r="C5" s="32">
        <f t="shared" si="0"/>
        <v>7271.763951593024</v>
      </c>
      <c r="D5" s="16">
        <f t="shared" si="1"/>
        <v>3456.6634173127077</v>
      </c>
      <c r="E5" s="16">
        <f t="shared" si="2"/>
        <v>3790.941850055755</v>
      </c>
      <c r="F5" s="32">
        <f aca="true" t="shared" si="4" ref="F5:F36">IF($B5="","",IF(OR(inprin=0,interm=0,inrate=0),0,F4+D5))</f>
        <v>7110.235961928515</v>
      </c>
      <c r="G5" s="32">
        <f aca="true" t="shared" si="5" ref="G5:G36">IF($B5="","",IF(OR(inprin=0,interm=0,inrate=0),0,G4+E5))</f>
        <v>7384.974572808411</v>
      </c>
      <c r="H5" s="37">
        <f aca="true" t="shared" si="6" ref="H5:H36">IF($B5="","",IF(OR(inprin=0,interm=0,inrate=0),0,H4-D5))</f>
        <v>92889.76403807149</v>
      </c>
      <c r="I5" s="27"/>
    </row>
    <row r="6" spans="1:9" ht="13.2">
      <c r="A6" s="12"/>
      <c r="B6" s="30">
        <f t="shared" si="3"/>
        <v>3</v>
      </c>
      <c r="C6" s="32">
        <f t="shared" si="0"/>
        <v>7271.763951593024</v>
      </c>
      <c r="D6" s="32">
        <f t="shared" si="1"/>
        <v>3597.4932182884204</v>
      </c>
      <c r="E6" s="32">
        <f t="shared" si="2"/>
        <v>3650.112049080042</v>
      </c>
      <c r="F6" s="32">
        <f t="shared" si="4"/>
        <v>10707.729180216935</v>
      </c>
      <c r="G6" s="32">
        <f t="shared" si="5"/>
        <v>11035.086621888453</v>
      </c>
      <c r="H6" s="37">
        <f t="shared" si="6"/>
        <v>89292.27081978307</v>
      </c>
      <c r="I6" s="27"/>
    </row>
    <row r="7" spans="1:9" ht="13.2">
      <c r="A7" s="12"/>
      <c r="B7" s="30">
        <f t="shared" si="3"/>
        <v>4</v>
      </c>
      <c r="C7" s="32">
        <f t="shared" si="0"/>
        <v>7271.763951593024</v>
      </c>
      <c r="D7" s="32">
        <f t="shared" si="1"/>
        <v>3744.0606426449694</v>
      </c>
      <c r="E7" s="32">
        <f t="shared" si="2"/>
        <v>3503.544624723493</v>
      </c>
      <c r="F7" s="32">
        <f t="shared" si="4"/>
        <v>14451.789822861905</v>
      </c>
      <c r="G7" s="32">
        <f t="shared" si="5"/>
        <v>14538.631246611945</v>
      </c>
      <c r="H7" s="37">
        <f t="shared" si="6"/>
        <v>85548.2101771381</v>
      </c>
      <c r="I7" s="27"/>
    </row>
    <row r="8" spans="1:9" ht="13.2">
      <c r="A8" s="12"/>
      <c r="B8" s="30">
        <f t="shared" si="3"/>
        <v>5</v>
      </c>
      <c r="C8" s="32">
        <f t="shared" si="0"/>
        <v>7271.763951593024</v>
      </c>
      <c r="D8" s="32">
        <f t="shared" si="1"/>
        <v>3896.5994500115844</v>
      </c>
      <c r="E8" s="32">
        <f t="shared" si="2"/>
        <v>3351.005817356878</v>
      </c>
      <c r="F8" s="32">
        <f t="shared" si="4"/>
        <v>18348.38927287349</v>
      </c>
      <c r="G8" s="32">
        <f t="shared" si="5"/>
        <v>17889.637063968825</v>
      </c>
      <c r="H8" s="37">
        <f t="shared" si="6"/>
        <v>81651.61072712652</v>
      </c>
      <c r="I8" s="27"/>
    </row>
    <row r="9" spans="1:9" ht="13.2">
      <c r="A9" s="12"/>
      <c r="B9" s="30">
        <f t="shared" si="3"/>
        <v>6</v>
      </c>
      <c r="C9" s="32">
        <f t="shared" si="0"/>
        <v>7271.763951593024</v>
      </c>
      <c r="D9" s="32">
        <f t="shared" si="1"/>
        <v>4055.3529237454604</v>
      </c>
      <c r="E9" s="32">
        <f t="shared" si="2"/>
        <v>3192.252343623002</v>
      </c>
      <c r="F9" s="32">
        <f t="shared" si="4"/>
        <v>22403.74219661895</v>
      </c>
      <c r="G9" s="32">
        <f t="shared" si="5"/>
        <v>21081.88940759183</v>
      </c>
      <c r="H9" s="37">
        <f t="shared" si="6"/>
        <v>77596.25780338106</v>
      </c>
      <c r="I9" s="27"/>
    </row>
    <row r="10" spans="1:9" ht="13.2">
      <c r="A10" s="12"/>
      <c r="B10" s="30">
        <f t="shared" si="3"/>
        <v>7</v>
      </c>
      <c r="C10" s="32">
        <f t="shared" si="0"/>
        <v>7271.763951593024</v>
      </c>
      <c r="D10" s="32">
        <f t="shared" si="1"/>
        <v>4220.574258943131</v>
      </c>
      <c r="E10" s="32">
        <f t="shared" si="2"/>
        <v>3027.0310084253315</v>
      </c>
      <c r="F10" s="32">
        <f t="shared" si="4"/>
        <v>26624.316455562082</v>
      </c>
      <c r="G10" s="32">
        <f t="shared" si="5"/>
        <v>24108.92041601716</v>
      </c>
      <c r="H10" s="37">
        <f t="shared" si="6"/>
        <v>73375.68354443792</v>
      </c>
      <c r="I10" s="27"/>
    </row>
    <row r="11" spans="1:9" ht="13.2">
      <c r="A11" s="12"/>
      <c r="B11" s="30">
        <f t="shared" si="3"/>
        <v>8</v>
      </c>
      <c r="C11" s="32">
        <f t="shared" si="0"/>
        <v>7271.763951593024</v>
      </c>
      <c r="D11" s="32">
        <f t="shared" si="1"/>
        <v>4392.526966260022</v>
      </c>
      <c r="E11" s="32">
        <f t="shared" si="2"/>
        <v>2855.0783011084404</v>
      </c>
      <c r="F11" s="32">
        <f t="shared" si="4"/>
        <v>31016.843421822105</v>
      </c>
      <c r="G11" s="32">
        <f t="shared" si="5"/>
        <v>26963.9987171256</v>
      </c>
      <c r="H11" s="37">
        <f t="shared" si="6"/>
        <v>68983.1565781779</v>
      </c>
      <c r="I11" s="27"/>
    </row>
    <row r="12" spans="1:9" ht="13.2">
      <c r="A12" s="12"/>
      <c r="B12" s="30">
        <f t="shared" si="3"/>
        <v>9</v>
      </c>
      <c r="C12" s="32">
        <f t="shared" si="0"/>
        <v>7271.763951593024</v>
      </c>
      <c r="D12" s="32">
        <f t="shared" si="1"/>
        <v>4571.4852921822385</v>
      </c>
      <c r="E12" s="32">
        <f t="shared" si="2"/>
        <v>2676.119975186224</v>
      </c>
      <c r="F12" s="32">
        <f t="shared" si="4"/>
        <v>35588.32871400434</v>
      </c>
      <c r="G12" s="32">
        <f t="shared" si="5"/>
        <v>29640.118692311822</v>
      </c>
      <c r="H12" s="37">
        <f t="shared" si="6"/>
        <v>64411.67128599567</v>
      </c>
      <c r="I12" s="27"/>
    </row>
    <row r="13" spans="1:9" ht="13.2">
      <c r="A13" s="12"/>
      <c r="B13" s="30">
        <f t="shared" si="3"/>
        <v>10</v>
      </c>
      <c r="C13" s="32">
        <f t="shared" si="0"/>
        <v>7271.763951593024</v>
      </c>
      <c r="D13" s="32">
        <f t="shared" si="1"/>
        <v>4757.734656420867</v>
      </c>
      <c r="E13" s="32">
        <f t="shared" si="2"/>
        <v>2489.870610947595</v>
      </c>
      <c r="F13" s="32">
        <f t="shared" si="4"/>
        <v>40346.06337042521</v>
      </c>
      <c r="G13" s="32">
        <f t="shared" si="5"/>
        <v>32129.98930325942</v>
      </c>
      <c r="H13" s="37">
        <f t="shared" si="6"/>
        <v>59653.936629574804</v>
      </c>
      <c r="I13" s="27"/>
    </row>
    <row r="14" spans="1:9" ht="13.2">
      <c r="A14" s="12"/>
      <c r="B14" s="30">
        <f t="shared" si="3"/>
        <v>11</v>
      </c>
      <c r="C14" s="32">
        <f t="shared" si="0"/>
        <v>7271.763951593024</v>
      </c>
      <c r="D14" s="32">
        <f t="shared" si="1"/>
        <v>4951.572107126409</v>
      </c>
      <c r="E14" s="32">
        <f t="shared" si="2"/>
        <v>2296.033160242054</v>
      </c>
      <c r="F14" s="32">
        <f t="shared" si="4"/>
        <v>45297.63547755162</v>
      </c>
      <c r="G14" s="32">
        <f t="shared" si="5"/>
        <v>34426.022463501475</v>
      </c>
      <c r="H14" s="37">
        <f t="shared" si="6"/>
        <v>54702.36452244839</v>
      </c>
      <c r="I14" s="27"/>
    </row>
    <row r="15" spans="1:9" ht="13.2">
      <c r="A15" s="12"/>
      <c r="B15" s="30">
        <f t="shared" si="3"/>
        <v>12</v>
      </c>
      <c r="C15" s="32">
        <f t="shared" si="0"/>
        <v>7271.763951593024</v>
      </c>
      <c r="D15" s="69">
        <f t="shared" si="1"/>
        <v>5153.306794649333</v>
      </c>
      <c r="E15" s="32">
        <f t="shared" si="2"/>
        <v>2094.2984727191297</v>
      </c>
      <c r="F15" s="32">
        <f t="shared" si="4"/>
        <v>50450.942272200955</v>
      </c>
      <c r="G15" s="32">
        <f t="shared" si="5"/>
        <v>36520.3209362206</v>
      </c>
      <c r="H15" s="37">
        <f t="shared" si="6"/>
        <v>49549.05772779906</v>
      </c>
      <c r="I15" s="27"/>
    </row>
    <row r="16" spans="1:9" ht="13.2">
      <c r="A16" s="12"/>
      <c r="B16" s="30">
        <f t="shared" si="3"/>
        <v>13</v>
      </c>
      <c r="C16" s="32">
        <f t="shared" si="0"/>
        <v>7271.763951593024</v>
      </c>
      <c r="D16" s="16">
        <f t="shared" si="1"/>
        <v>5363.260464602382</v>
      </c>
      <c r="E16" s="32">
        <f t="shared" si="2"/>
        <v>1884.3448027660806</v>
      </c>
      <c r="F16" s="32">
        <f t="shared" si="4"/>
        <v>55814.20273680334</v>
      </c>
      <c r="G16" s="32">
        <f t="shared" si="5"/>
        <v>38404.66573898668</v>
      </c>
      <c r="H16" s="37">
        <f t="shared" si="6"/>
        <v>44185.79726319668</v>
      </c>
      <c r="I16" s="27"/>
    </row>
    <row r="17" spans="1:9" ht="13.2">
      <c r="A17" s="12"/>
      <c r="B17" s="30">
        <f t="shared" si="3"/>
        <v>14</v>
      </c>
      <c r="C17" s="32">
        <f t="shared" si="0"/>
        <v>7271.763951593024</v>
      </c>
      <c r="D17" s="32">
        <f t="shared" si="1"/>
        <v>5581.767971010991</v>
      </c>
      <c r="E17" s="32">
        <f t="shared" si="2"/>
        <v>1665.837296357472</v>
      </c>
      <c r="F17" s="32">
        <f t="shared" si="4"/>
        <v>61395.970707814326</v>
      </c>
      <c r="G17" s="32">
        <f t="shared" si="5"/>
        <v>40070.503035344154</v>
      </c>
      <c r="H17" s="37">
        <f t="shared" si="6"/>
        <v>38604.02929218569</v>
      </c>
      <c r="I17" s="27"/>
    </row>
    <row r="18" spans="1:9" ht="13.2">
      <c r="A18" s="12"/>
      <c r="B18" s="30">
        <f t="shared" si="3"/>
        <v>15</v>
      </c>
      <c r="C18" s="32">
        <f t="shared" si="0"/>
        <v>7271.763951593024</v>
      </c>
      <c r="D18" s="32">
        <f t="shared" si="1"/>
        <v>5809.177810370242</v>
      </c>
      <c r="E18" s="32">
        <f t="shared" si="2"/>
        <v>1438.4274569982208</v>
      </c>
      <c r="F18" s="32">
        <f t="shared" si="4"/>
        <v>67205.14851818456</v>
      </c>
      <c r="G18" s="32">
        <f t="shared" si="5"/>
        <v>41508.93049234238</v>
      </c>
      <c r="H18" s="37">
        <f t="shared" si="6"/>
        <v>32794.85148181545</v>
      </c>
      <c r="I18" s="27"/>
    </row>
    <row r="19" spans="1:9" ht="13.2">
      <c r="A19" s="12"/>
      <c r="B19" s="30">
        <f t="shared" si="3"/>
        <v>16</v>
      </c>
      <c r="C19" s="32">
        <f t="shared" si="0"/>
        <v>7271.763951593024</v>
      </c>
      <c r="D19" s="32">
        <f t="shared" si="1"/>
        <v>6045.852677460131</v>
      </c>
      <c r="E19" s="32">
        <f t="shared" si="2"/>
        <v>1201.7525899083312</v>
      </c>
      <c r="F19" s="32">
        <f t="shared" si="4"/>
        <v>73251.0011956447</v>
      </c>
      <c r="G19" s="32">
        <f t="shared" si="5"/>
        <v>42710.68308225071</v>
      </c>
      <c r="H19" s="37">
        <f t="shared" si="6"/>
        <v>26748.99880435532</v>
      </c>
      <c r="I19" s="27"/>
    </row>
    <row r="20" spans="1:9" ht="13.2">
      <c r="A20" s="12"/>
      <c r="B20" s="30">
        <f t="shared" si="3"/>
        <v>17</v>
      </c>
      <c r="C20" s="32">
        <f t="shared" si="0"/>
        <v>7271.763951593024</v>
      </c>
      <c r="D20" s="32">
        <f t="shared" si="1"/>
        <v>6292.170043805598</v>
      </c>
      <c r="E20" s="32">
        <f t="shared" si="2"/>
        <v>955.4352235628648</v>
      </c>
      <c r="F20" s="32">
        <f t="shared" si="4"/>
        <v>79543.1712394503</v>
      </c>
      <c r="G20" s="32">
        <f t="shared" si="5"/>
        <v>43666.11830581358</v>
      </c>
      <c r="H20" s="37">
        <f t="shared" si="6"/>
        <v>20456.828760549724</v>
      </c>
      <c r="I20" s="27"/>
    </row>
    <row r="21" spans="1:9" ht="13.2">
      <c r="A21" s="12"/>
      <c r="B21" s="30">
        <f t="shared" si="3"/>
        <v>18</v>
      </c>
      <c r="C21" s="32">
        <f t="shared" si="0"/>
        <v>7271.763951593024</v>
      </c>
      <c r="D21" s="32">
        <f t="shared" si="1"/>
        <v>6548.522759703919</v>
      </c>
      <c r="E21" s="32">
        <f t="shared" si="2"/>
        <v>699.0825076645433</v>
      </c>
      <c r="F21" s="32">
        <f t="shared" si="4"/>
        <v>86091.69399915422</v>
      </c>
      <c r="G21" s="32">
        <f t="shared" si="5"/>
        <v>44365.20081347812</v>
      </c>
      <c r="H21" s="37">
        <f t="shared" si="6"/>
        <v>13908.306000845805</v>
      </c>
      <c r="I21" s="27"/>
    </row>
    <row r="22" spans="1:9" ht="13.2">
      <c r="A22" s="12"/>
      <c r="B22" s="30">
        <f t="shared" si="3"/>
        <v>19</v>
      </c>
      <c r="C22" s="32">
        <f t="shared" si="0"/>
        <v>7271.763951593024</v>
      </c>
      <c r="D22" s="32">
        <f t="shared" si="1"/>
        <v>6815.319680779616</v>
      </c>
      <c r="E22" s="32">
        <f t="shared" si="2"/>
        <v>432.28558658884685</v>
      </c>
      <c r="F22" s="32">
        <f t="shared" si="4"/>
        <v>92907.01367993384</v>
      </c>
      <c r="G22" s="32">
        <f t="shared" si="5"/>
        <v>44797.48640006697</v>
      </c>
      <c r="H22" s="37">
        <f t="shared" si="6"/>
        <v>7092.986320066189</v>
      </c>
      <c r="I22" s="27"/>
    </row>
    <row r="23" spans="1:9" ht="13.2">
      <c r="A23" s="12"/>
      <c r="B23" s="30">
        <f t="shared" si="3"/>
        <v>20</v>
      </c>
      <c r="C23" s="32">
        <f t="shared" si="0"/>
        <v>7271.763951593024</v>
      </c>
      <c r="D23" s="32">
        <f t="shared" si="1"/>
        <v>7092.986320066185</v>
      </c>
      <c r="E23" s="32">
        <f t="shared" si="2"/>
        <v>154.61894730227777</v>
      </c>
      <c r="F23" s="32">
        <f t="shared" si="4"/>
        <v>100000.00000000001</v>
      </c>
      <c r="G23" s="32">
        <f t="shared" si="5"/>
        <v>44952.105347369245</v>
      </c>
      <c r="H23" s="37">
        <f t="shared" si="6"/>
        <v>4.547473508864641E-12</v>
      </c>
      <c r="I23" s="27"/>
    </row>
    <row r="24" spans="1:9" ht="13.2">
      <c r="A24" s="12"/>
      <c r="B24" s="30" t="str">
        <f t="shared" si="3"/>
        <v/>
      </c>
      <c r="C24" s="32" t="str">
        <f t="shared" si="0"/>
        <v/>
      </c>
      <c r="D24" s="32" t="str">
        <f t="shared" si="1"/>
        <v/>
      </c>
      <c r="E24" s="32" t="str">
        <f t="shared" si="2"/>
        <v/>
      </c>
      <c r="F24" s="32" t="str">
        <f t="shared" si="4"/>
        <v/>
      </c>
      <c r="G24" s="32" t="str">
        <f t="shared" si="5"/>
        <v/>
      </c>
      <c r="H24" s="37" t="str">
        <f t="shared" si="6"/>
        <v/>
      </c>
      <c r="I24" s="27"/>
    </row>
    <row r="25" spans="1:9" ht="13.2">
      <c r="A25" s="12"/>
      <c r="B25" s="30" t="str">
        <f t="shared" si="3"/>
        <v/>
      </c>
      <c r="C25" s="32" t="str">
        <f t="shared" si="0"/>
        <v/>
      </c>
      <c r="D25" s="32" t="str">
        <f t="shared" si="1"/>
        <v/>
      </c>
      <c r="E25" s="32" t="str">
        <f t="shared" si="2"/>
        <v/>
      </c>
      <c r="F25" s="32" t="str">
        <f t="shared" si="4"/>
        <v/>
      </c>
      <c r="G25" s="32" t="str">
        <f t="shared" si="5"/>
        <v/>
      </c>
      <c r="H25" s="37" t="str">
        <f t="shared" si="6"/>
        <v/>
      </c>
      <c r="I25" s="27"/>
    </row>
    <row r="26" spans="1:9" ht="13.2">
      <c r="A26" s="12"/>
      <c r="B26" s="30" t="str">
        <f t="shared" si="3"/>
        <v/>
      </c>
      <c r="C26" s="32" t="str">
        <f t="shared" si="0"/>
        <v/>
      </c>
      <c r="D26" s="32" t="str">
        <f t="shared" si="1"/>
        <v/>
      </c>
      <c r="E26" s="32" t="str">
        <f t="shared" si="2"/>
        <v/>
      </c>
      <c r="F26" s="32" t="str">
        <f t="shared" si="4"/>
        <v/>
      </c>
      <c r="G26" s="32" t="str">
        <f t="shared" si="5"/>
        <v/>
      </c>
      <c r="H26" s="37" t="str">
        <f t="shared" si="6"/>
        <v/>
      </c>
      <c r="I26" s="27"/>
    </row>
    <row r="27" spans="1:9" ht="13.2">
      <c r="A27" s="12"/>
      <c r="B27" s="30" t="str">
        <f t="shared" si="3"/>
        <v/>
      </c>
      <c r="C27" s="32" t="str">
        <f t="shared" si="0"/>
        <v/>
      </c>
      <c r="D27" s="32" t="str">
        <f t="shared" si="1"/>
        <v/>
      </c>
      <c r="E27" s="32" t="str">
        <f t="shared" si="2"/>
        <v/>
      </c>
      <c r="F27" s="32" t="str">
        <f t="shared" si="4"/>
        <v/>
      </c>
      <c r="G27" s="32" t="str">
        <f t="shared" si="5"/>
        <v/>
      </c>
      <c r="H27" s="37" t="str">
        <f t="shared" si="6"/>
        <v/>
      </c>
      <c r="I27" s="27"/>
    </row>
    <row r="28" spans="1:9" ht="13.2">
      <c r="A28" s="12"/>
      <c r="B28" s="30" t="str">
        <f t="shared" si="3"/>
        <v/>
      </c>
      <c r="C28" s="32" t="str">
        <f t="shared" si="0"/>
        <v/>
      </c>
      <c r="D28" s="32" t="str">
        <f t="shared" si="1"/>
        <v/>
      </c>
      <c r="E28" s="32" t="str">
        <f t="shared" si="2"/>
        <v/>
      </c>
      <c r="F28" s="32" t="str">
        <f t="shared" si="4"/>
        <v/>
      </c>
      <c r="G28" s="32" t="str">
        <f t="shared" si="5"/>
        <v/>
      </c>
      <c r="H28" s="37" t="str">
        <f t="shared" si="6"/>
        <v/>
      </c>
      <c r="I28" s="27"/>
    </row>
    <row r="29" spans="1:9" ht="13.2">
      <c r="A29" s="12"/>
      <c r="B29" s="30" t="str">
        <f t="shared" si="3"/>
        <v/>
      </c>
      <c r="C29" s="32" t="str">
        <f t="shared" si="0"/>
        <v/>
      </c>
      <c r="D29" s="32" t="str">
        <f t="shared" si="1"/>
        <v/>
      </c>
      <c r="E29" s="32" t="str">
        <f t="shared" si="2"/>
        <v/>
      </c>
      <c r="F29" s="32" t="str">
        <f t="shared" si="4"/>
        <v/>
      </c>
      <c r="G29" s="32" t="str">
        <f t="shared" si="5"/>
        <v/>
      </c>
      <c r="H29" s="37" t="str">
        <f t="shared" si="6"/>
        <v/>
      </c>
      <c r="I29" s="27"/>
    </row>
    <row r="30" spans="1:9" ht="13.2">
      <c r="A30" s="12"/>
      <c r="B30" s="30" t="str">
        <f t="shared" si="3"/>
        <v/>
      </c>
      <c r="C30" s="32" t="str">
        <f t="shared" si="0"/>
        <v/>
      </c>
      <c r="D30" s="32" t="str">
        <f t="shared" si="1"/>
        <v/>
      </c>
      <c r="E30" s="32" t="str">
        <f t="shared" si="2"/>
        <v/>
      </c>
      <c r="F30" s="32" t="str">
        <f t="shared" si="4"/>
        <v/>
      </c>
      <c r="G30" s="32" t="str">
        <f t="shared" si="5"/>
        <v/>
      </c>
      <c r="H30" s="37" t="str">
        <f t="shared" si="6"/>
        <v/>
      </c>
      <c r="I30" s="27"/>
    </row>
    <row r="31" spans="1:9" ht="13.2">
      <c r="A31" s="12"/>
      <c r="B31" s="30" t="str">
        <f t="shared" si="3"/>
        <v/>
      </c>
      <c r="C31" s="32" t="str">
        <f t="shared" si="0"/>
        <v/>
      </c>
      <c r="D31" s="32" t="str">
        <f t="shared" si="1"/>
        <v/>
      </c>
      <c r="E31" s="32" t="str">
        <f t="shared" si="2"/>
        <v/>
      </c>
      <c r="F31" s="32" t="str">
        <f t="shared" si="4"/>
        <v/>
      </c>
      <c r="G31" s="32" t="str">
        <f t="shared" si="5"/>
        <v/>
      </c>
      <c r="H31" s="37" t="str">
        <f t="shared" si="6"/>
        <v/>
      </c>
      <c r="I31" s="27"/>
    </row>
    <row r="32" spans="1:9" ht="13.2">
      <c r="A32" s="12"/>
      <c r="B32" s="30" t="str">
        <f t="shared" si="3"/>
        <v/>
      </c>
      <c r="C32" s="32" t="str">
        <f t="shared" si="0"/>
        <v/>
      </c>
      <c r="D32" s="32" t="str">
        <f t="shared" si="1"/>
        <v/>
      </c>
      <c r="E32" s="32" t="str">
        <f t="shared" si="2"/>
        <v/>
      </c>
      <c r="F32" s="32" t="str">
        <f t="shared" si="4"/>
        <v/>
      </c>
      <c r="G32" s="32" t="str">
        <f t="shared" si="5"/>
        <v/>
      </c>
      <c r="H32" s="37" t="str">
        <f t="shared" si="6"/>
        <v/>
      </c>
      <c r="I32" s="27"/>
    </row>
    <row r="33" spans="1:9" ht="13.2">
      <c r="A33" s="12"/>
      <c r="B33" s="77" t="str">
        <f t="shared" si="3"/>
        <v/>
      </c>
      <c r="C33" s="69" t="str">
        <f t="shared" si="0"/>
        <v/>
      </c>
      <c r="D33" s="32" t="str">
        <f t="shared" si="1"/>
        <v/>
      </c>
      <c r="E33" s="32" t="str">
        <f t="shared" si="2"/>
        <v/>
      </c>
      <c r="F33" s="69" t="str">
        <f t="shared" si="4"/>
        <v/>
      </c>
      <c r="G33" s="69" t="str">
        <f t="shared" si="5"/>
        <v/>
      </c>
      <c r="H33" s="78" t="str">
        <f t="shared" si="6"/>
        <v/>
      </c>
      <c r="I33" s="27"/>
    </row>
    <row r="34" spans="2:8" ht="13.2">
      <c r="B34" s="77" t="str">
        <f t="shared" si="3"/>
        <v/>
      </c>
      <c r="C34" s="69" t="str">
        <f t="shared" si="0"/>
        <v/>
      </c>
      <c r="D34" s="32" t="str">
        <f t="shared" si="1"/>
        <v/>
      </c>
      <c r="E34" s="32" t="str">
        <f t="shared" si="2"/>
        <v/>
      </c>
      <c r="F34" s="69" t="str">
        <f t="shared" si="4"/>
        <v/>
      </c>
      <c r="G34" s="69" t="str">
        <f t="shared" si="5"/>
        <v/>
      </c>
      <c r="H34" s="78" t="str">
        <f t="shared" si="6"/>
        <v/>
      </c>
    </row>
    <row r="35" spans="2:9" ht="13.2">
      <c r="B35" s="77" t="str">
        <f t="shared" si="3"/>
        <v/>
      </c>
      <c r="C35" s="69" t="str">
        <f t="shared" si="0"/>
        <v/>
      </c>
      <c r="D35" s="32" t="str">
        <f t="shared" si="1"/>
        <v/>
      </c>
      <c r="E35" s="32" t="str">
        <f t="shared" si="2"/>
        <v/>
      </c>
      <c r="F35" s="69" t="str">
        <f t="shared" si="4"/>
        <v/>
      </c>
      <c r="G35" s="69" t="str">
        <f t="shared" si="5"/>
        <v/>
      </c>
      <c r="H35" s="78" t="str">
        <f t="shared" si="6"/>
        <v/>
      </c>
      <c r="I35" s="79"/>
    </row>
    <row r="36" spans="2:8" ht="13.2">
      <c r="B36" s="77" t="str">
        <f t="shared" si="3"/>
        <v/>
      </c>
      <c r="C36" s="69" t="str">
        <f aca="true" t="shared" si="7" ref="C36:C54">IF(B36="","",payamt*12)</f>
        <v/>
      </c>
      <c r="D36" s="32" t="str">
        <f aca="true" t="shared" si="8" ref="D36:D54">IF(B36="","",IF(OR(inprin=0,interm=0,inrate=0),0,-CUMPRINC(inrate/12,interm*12,inprin,B36*12-11,B36*12,1)))</f>
        <v/>
      </c>
      <c r="E36" s="32" t="str">
        <f aca="true" t="shared" si="9" ref="E36:E54">IF(B36="","",IF(OR(inprin=0,interm=0,inrate=0),0,-CUMIPMT(inrate/12,interm*12,inprin,B36*12-11,B36*12,1)))</f>
        <v/>
      </c>
      <c r="F36" s="69" t="str">
        <f t="shared" si="4"/>
        <v/>
      </c>
      <c r="G36" s="69" t="str">
        <f t="shared" si="5"/>
        <v/>
      </c>
      <c r="H36" s="78" t="str">
        <f t="shared" si="6"/>
        <v/>
      </c>
    </row>
    <row r="37" spans="2:8" ht="13.2">
      <c r="B37" s="77" t="str">
        <f aca="true" t="shared" si="10" ref="B37:B54">IF(B36&lt;interm,B36+1,"")</f>
        <v/>
      </c>
      <c r="C37" s="69" t="str">
        <f t="shared" si="7"/>
        <v/>
      </c>
      <c r="D37" s="32" t="str">
        <f t="shared" si="8"/>
        <v/>
      </c>
      <c r="E37" s="32" t="str">
        <f t="shared" si="9"/>
        <v/>
      </c>
      <c r="F37" s="69" t="str">
        <f aca="true" t="shared" si="11" ref="F37:F54">IF($B37="","",IF(OR(inprin=0,interm=0,inrate=0),0,F36+D37))</f>
        <v/>
      </c>
      <c r="G37" s="69" t="str">
        <f aca="true" t="shared" si="12" ref="G37:G54">IF($B37="","",IF(OR(inprin=0,interm=0,inrate=0),0,G36+E37))</f>
        <v/>
      </c>
      <c r="H37" s="78" t="str">
        <f aca="true" t="shared" si="13" ref="H37:H54">IF($B37="","",IF(OR(inprin=0,interm=0,inrate=0),0,H36-D37))</f>
        <v/>
      </c>
    </row>
    <row r="38" spans="2:9" ht="13.2">
      <c r="B38" s="77" t="str">
        <f t="shared" si="10"/>
        <v/>
      </c>
      <c r="C38" s="69" t="str">
        <f t="shared" si="7"/>
        <v/>
      </c>
      <c r="D38" s="32" t="str">
        <f t="shared" si="8"/>
        <v/>
      </c>
      <c r="E38" s="32" t="str">
        <f t="shared" si="9"/>
        <v/>
      </c>
      <c r="F38" s="69" t="str">
        <f t="shared" si="11"/>
        <v/>
      </c>
      <c r="G38" s="69" t="str">
        <f t="shared" si="12"/>
        <v/>
      </c>
      <c r="H38" s="78" t="str">
        <f t="shared" si="13"/>
        <v/>
      </c>
      <c r="I38" s="79"/>
    </row>
    <row r="39" spans="2:8" ht="13.2">
      <c r="B39" s="77" t="str">
        <f t="shared" si="10"/>
        <v/>
      </c>
      <c r="C39" s="69" t="str">
        <f t="shared" si="7"/>
        <v/>
      </c>
      <c r="D39" s="32" t="str">
        <f t="shared" si="8"/>
        <v/>
      </c>
      <c r="E39" s="32" t="str">
        <f t="shared" si="9"/>
        <v/>
      </c>
      <c r="F39" s="69" t="str">
        <f t="shared" si="11"/>
        <v/>
      </c>
      <c r="G39" s="69" t="str">
        <f t="shared" si="12"/>
        <v/>
      </c>
      <c r="H39" s="78" t="str">
        <f t="shared" si="13"/>
        <v/>
      </c>
    </row>
    <row r="40" spans="2:8" ht="13.2">
      <c r="B40" s="77" t="str">
        <f t="shared" si="10"/>
        <v/>
      </c>
      <c r="C40" s="69" t="str">
        <f t="shared" si="7"/>
        <v/>
      </c>
      <c r="D40" s="32" t="str">
        <f t="shared" si="8"/>
        <v/>
      </c>
      <c r="E40" s="32" t="str">
        <f t="shared" si="9"/>
        <v/>
      </c>
      <c r="F40" s="69" t="str">
        <f t="shared" si="11"/>
        <v/>
      </c>
      <c r="G40" s="69" t="str">
        <f t="shared" si="12"/>
        <v/>
      </c>
      <c r="H40" s="78" t="str">
        <f t="shared" si="13"/>
        <v/>
      </c>
    </row>
    <row r="41" spans="2:8" ht="13.2">
      <c r="B41" s="77" t="str">
        <f t="shared" si="10"/>
        <v/>
      </c>
      <c r="C41" s="69" t="str">
        <f t="shared" si="7"/>
        <v/>
      </c>
      <c r="D41" s="32" t="str">
        <f t="shared" si="8"/>
        <v/>
      </c>
      <c r="E41" s="32" t="str">
        <f t="shared" si="9"/>
        <v/>
      </c>
      <c r="F41" s="69" t="str">
        <f t="shared" si="11"/>
        <v/>
      </c>
      <c r="G41" s="69" t="str">
        <f t="shared" si="12"/>
        <v/>
      </c>
      <c r="H41" s="78" t="str">
        <f t="shared" si="13"/>
        <v/>
      </c>
    </row>
    <row r="42" spans="2:8" ht="13.2">
      <c r="B42" s="77" t="str">
        <f t="shared" si="10"/>
        <v/>
      </c>
      <c r="C42" s="69" t="str">
        <f t="shared" si="7"/>
        <v/>
      </c>
      <c r="D42" s="32" t="str">
        <f t="shared" si="8"/>
        <v/>
      </c>
      <c r="E42" s="32" t="str">
        <f t="shared" si="9"/>
        <v/>
      </c>
      <c r="F42" s="69" t="str">
        <f t="shared" si="11"/>
        <v/>
      </c>
      <c r="G42" s="69" t="str">
        <f t="shared" si="12"/>
        <v/>
      </c>
      <c r="H42" s="78" t="str">
        <f t="shared" si="13"/>
        <v/>
      </c>
    </row>
    <row r="43" spans="2:8" ht="13.2">
      <c r="B43" s="77" t="str">
        <f t="shared" si="10"/>
        <v/>
      </c>
      <c r="C43" s="69" t="str">
        <f t="shared" si="7"/>
        <v/>
      </c>
      <c r="D43" s="32" t="str">
        <f t="shared" si="8"/>
        <v/>
      </c>
      <c r="E43" s="32" t="str">
        <f t="shared" si="9"/>
        <v/>
      </c>
      <c r="F43" s="69" t="str">
        <f t="shared" si="11"/>
        <v/>
      </c>
      <c r="G43" s="69" t="str">
        <f t="shared" si="12"/>
        <v/>
      </c>
      <c r="H43" s="78" t="str">
        <f t="shared" si="13"/>
        <v/>
      </c>
    </row>
    <row r="44" spans="2:8" ht="13.2">
      <c r="B44" s="77" t="str">
        <f t="shared" si="10"/>
        <v/>
      </c>
      <c r="C44" s="69" t="str">
        <f t="shared" si="7"/>
        <v/>
      </c>
      <c r="D44" s="32" t="str">
        <f t="shared" si="8"/>
        <v/>
      </c>
      <c r="E44" s="32" t="str">
        <f t="shared" si="9"/>
        <v/>
      </c>
      <c r="F44" s="69" t="str">
        <f t="shared" si="11"/>
        <v/>
      </c>
      <c r="G44" s="69" t="str">
        <f t="shared" si="12"/>
        <v/>
      </c>
      <c r="H44" s="78" t="str">
        <f t="shared" si="13"/>
        <v/>
      </c>
    </row>
    <row r="45" spans="2:8" ht="13.2">
      <c r="B45" s="77" t="str">
        <f t="shared" si="10"/>
        <v/>
      </c>
      <c r="C45" s="69" t="str">
        <f t="shared" si="7"/>
        <v/>
      </c>
      <c r="D45" s="32" t="str">
        <f t="shared" si="8"/>
        <v/>
      </c>
      <c r="E45" s="32" t="str">
        <f t="shared" si="9"/>
        <v/>
      </c>
      <c r="F45" s="69" t="str">
        <f t="shared" si="11"/>
        <v/>
      </c>
      <c r="G45" s="69" t="str">
        <f t="shared" si="12"/>
        <v/>
      </c>
      <c r="H45" s="78" t="str">
        <f t="shared" si="13"/>
        <v/>
      </c>
    </row>
    <row r="46" spans="2:8" ht="13.2">
      <c r="B46" s="77" t="str">
        <f t="shared" si="10"/>
        <v/>
      </c>
      <c r="C46" s="69" t="str">
        <f t="shared" si="7"/>
        <v/>
      </c>
      <c r="D46" s="32" t="str">
        <f t="shared" si="8"/>
        <v/>
      </c>
      <c r="E46" s="32" t="str">
        <f t="shared" si="9"/>
        <v/>
      </c>
      <c r="F46" s="69" t="str">
        <f t="shared" si="11"/>
        <v/>
      </c>
      <c r="G46" s="69" t="str">
        <f t="shared" si="12"/>
        <v/>
      </c>
      <c r="H46" s="78" t="str">
        <f t="shared" si="13"/>
        <v/>
      </c>
    </row>
    <row r="47" spans="2:8" ht="13.2">
      <c r="B47" s="77" t="str">
        <f t="shared" si="10"/>
        <v/>
      </c>
      <c r="C47" s="69" t="str">
        <f t="shared" si="7"/>
        <v/>
      </c>
      <c r="D47" s="32" t="str">
        <f t="shared" si="8"/>
        <v/>
      </c>
      <c r="E47" s="32" t="str">
        <f t="shared" si="9"/>
        <v/>
      </c>
      <c r="F47" s="69" t="str">
        <f t="shared" si="11"/>
        <v/>
      </c>
      <c r="G47" s="69" t="str">
        <f t="shared" si="12"/>
        <v/>
      </c>
      <c r="H47" s="78" t="str">
        <f t="shared" si="13"/>
        <v/>
      </c>
    </row>
    <row r="48" spans="2:8" ht="13.2">
      <c r="B48" s="77" t="str">
        <f t="shared" si="10"/>
        <v/>
      </c>
      <c r="C48" s="69" t="str">
        <f t="shared" si="7"/>
        <v/>
      </c>
      <c r="D48" s="32" t="str">
        <f t="shared" si="8"/>
        <v/>
      </c>
      <c r="E48" s="32" t="str">
        <f t="shared" si="9"/>
        <v/>
      </c>
      <c r="F48" s="69" t="str">
        <f t="shared" si="11"/>
        <v/>
      </c>
      <c r="G48" s="69" t="str">
        <f t="shared" si="12"/>
        <v/>
      </c>
      <c r="H48" s="78" t="str">
        <f t="shared" si="13"/>
        <v/>
      </c>
    </row>
    <row r="49" spans="2:8" ht="13.2">
      <c r="B49" s="77" t="str">
        <f t="shared" si="10"/>
        <v/>
      </c>
      <c r="C49" s="69" t="str">
        <f t="shared" si="7"/>
        <v/>
      </c>
      <c r="D49" s="32" t="str">
        <f t="shared" si="8"/>
        <v/>
      </c>
      <c r="E49" s="32" t="str">
        <f t="shared" si="9"/>
        <v/>
      </c>
      <c r="F49" s="69" t="str">
        <f t="shared" si="11"/>
        <v/>
      </c>
      <c r="G49" s="69" t="str">
        <f t="shared" si="12"/>
        <v/>
      </c>
      <c r="H49" s="78" t="str">
        <f t="shared" si="13"/>
        <v/>
      </c>
    </row>
    <row r="50" spans="2:8" ht="13.2">
      <c r="B50" s="77" t="str">
        <f t="shared" si="10"/>
        <v/>
      </c>
      <c r="C50" s="69" t="str">
        <f t="shared" si="7"/>
        <v/>
      </c>
      <c r="D50" s="32" t="str">
        <f t="shared" si="8"/>
        <v/>
      </c>
      <c r="E50" s="32" t="str">
        <f t="shared" si="9"/>
        <v/>
      </c>
      <c r="F50" s="69" t="str">
        <f t="shared" si="11"/>
        <v/>
      </c>
      <c r="G50" s="69" t="str">
        <f t="shared" si="12"/>
        <v/>
      </c>
      <c r="H50" s="78" t="str">
        <f t="shared" si="13"/>
        <v/>
      </c>
    </row>
    <row r="51" spans="2:8" ht="13.2">
      <c r="B51" s="77" t="str">
        <f t="shared" si="10"/>
        <v/>
      </c>
      <c r="C51" s="69" t="str">
        <f t="shared" si="7"/>
        <v/>
      </c>
      <c r="D51" s="32" t="str">
        <f t="shared" si="8"/>
        <v/>
      </c>
      <c r="E51" s="32" t="str">
        <f t="shared" si="9"/>
        <v/>
      </c>
      <c r="F51" s="69" t="str">
        <f t="shared" si="11"/>
        <v/>
      </c>
      <c r="G51" s="69" t="str">
        <f t="shared" si="12"/>
        <v/>
      </c>
      <c r="H51" s="78" t="str">
        <f t="shared" si="13"/>
        <v/>
      </c>
    </row>
    <row r="52" spans="2:8" ht="13.2">
      <c r="B52" s="77" t="str">
        <f t="shared" si="10"/>
        <v/>
      </c>
      <c r="C52" s="69" t="str">
        <f t="shared" si="7"/>
        <v/>
      </c>
      <c r="D52" s="32" t="str">
        <f t="shared" si="8"/>
        <v/>
      </c>
      <c r="E52" s="32" t="str">
        <f t="shared" si="9"/>
        <v/>
      </c>
      <c r="F52" s="69" t="str">
        <f t="shared" si="11"/>
        <v/>
      </c>
      <c r="G52" s="69" t="str">
        <f t="shared" si="12"/>
        <v/>
      </c>
      <c r="H52" s="78" t="str">
        <f t="shared" si="13"/>
        <v/>
      </c>
    </row>
    <row r="53" spans="2:8" ht="13.2">
      <c r="B53" s="77" t="str">
        <f t="shared" si="10"/>
        <v/>
      </c>
      <c r="C53" s="69" t="str">
        <f t="shared" si="7"/>
        <v/>
      </c>
      <c r="D53" s="32" t="str">
        <f t="shared" si="8"/>
        <v/>
      </c>
      <c r="E53" s="32" t="str">
        <f t="shared" si="9"/>
        <v/>
      </c>
      <c r="F53" s="69" t="str">
        <f t="shared" si="11"/>
        <v/>
      </c>
      <c r="G53" s="69" t="str">
        <f t="shared" si="12"/>
        <v/>
      </c>
      <c r="H53" s="78" t="str">
        <f t="shared" si="13"/>
        <v/>
      </c>
    </row>
    <row r="54" spans="2:8" ht="13.2">
      <c r="B54" s="77" t="str">
        <f t="shared" si="10"/>
        <v/>
      </c>
      <c r="C54" s="69" t="str">
        <f t="shared" si="7"/>
        <v/>
      </c>
      <c r="D54" s="32" t="str">
        <f t="shared" si="8"/>
        <v/>
      </c>
      <c r="E54" s="32" t="str">
        <f t="shared" si="9"/>
        <v/>
      </c>
      <c r="F54" s="69" t="str">
        <f t="shared" si="11"/>
        <v/>
      </c>
      <c r="G54" s="69" t="str">
        <f t="shared" si="12"/>
        <v/>
      </c>
      <c r="H54" s="78" t="str">
        <f t="shared" si="13"/>
        <v/>
      </c>
    </row>
    <row r="55" spans="2:8" ht="13.2">
      <c r="B55" s="80"/>
      <c r="C55" s="80"/>
      <c r="D55" s="81"/>
      <c r="E55" s="81"/>
      <c r="F55" s="80"/>
      <c r="G55" s="80"/>
      <c r="H55" s="80"/>
    </row>
  </sheetData>
  <mergeCells count="2">
    <mergeCell ref="B2:E2"/>
    <mergeCell ref="G2:H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3</dc:creator>
  <cp:keywords/>
  <dc:description/>
  <cp:lastModifiedBy>Dan Hoffman</cp:lastModifiedBy>
  <dcterms:created xsi:type="dcterms:W3CDTF">2018-08-25T20:39:38Z</dcterms:created>
  <dcterms:modified xsi:type="dcterms:W3CDTF">2018-08-28T23:22:49Z</dcterms:modified>
  <cp:category/>
  <cp:version/>
  <cp:contentType/>
  <cp:contentStatus/>
</cp:coreProperties>
</file>